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4780" windowHeight="11385" activeTab="0"/>
  </bookViews>
  <sheets>
    <sheet name="Curso escolar" sheetId="1" r:id="rId1"/>
  </sheets>
  <definedNames>
    <definedName name="_xlfn.IFERROR" hidden="1">#NAME?</definedName>
    <definedName name="_xlfn.NETWORKDAYS.INTL" hidden="1">#NAME?</definedName>
    <definedName name="_xlfn.WORKDAY.INTL" hidden="1">#NAME?</definedName>
    <definedName name="ANUAL" localSheetId="0">'Curso escolar'!$AC$2</definedName>
    <definedName name="_xlnm.Print_Area" localSheetId="0">'Curso escolar'!$B$2:$Z$41</definedName>
    <definedName name="dias_festivos" localSheetId="0">'Curso escolar'!$AC$3:$AC$12</definedName>
    <definedName name="Vacaciones_escolares" localSheetId="0">'Curso escolar'!$AC$13:$AC$39</definedName>
    <definedName name="Z_F07BAD60_2C1B_46D1_B6C7_4FD069B487CA_.wvu.PrintArea" localSheetId="0" hidden="1">'Curso escolar'!$B$3:$Z$41</definedName>
  </definedNames>
  <calcPr fullCalcOnLoad="1"/>
</workbook>
</file>

<file path=xl/sharedStrings.xml><?xml version="1.0" encoding="utf-8"?>
<sst xmlns="http://schemas.openxmlformats.org/spreadsheetml/2006/main" count="124" uniqueCount="29">
  <si>
    <t>L</t>
  </si>
  <si>
    <t>M</t>
  </si>
  <si>
    <t>J</t>
  </si>
  <si>
    <t>V</t>
  </si>
  <si>
    <t>S</t>
  </si>
  <si>
    <t>D</t>
  </si>
  <si>
    <t xml:space="preserve">Año Nuevo </t>
  </si>
  <si>
    <t>Fiesta del Trabajo</t>
  </si>
  <si>
    <t xml:space="preserve">Día de todos los Santos </t>
  </si>
  <si>
    <t xml:space="preserve">Día de la Constitución </t>
  </si>
  <si>
    <t xml:space="preserve">La Inmaculada Concepción </t>
  </si>
  <si>
    <t>Jueves Santo</t>
  </si>
  <si>
    <t>Viernes Santos</t>
  </si>
  <si>
    <t>Domingo de Pascua</t>
  </si>
  <si>
    <t>Domingo Ramos</t>
  </si>
  <si>
    <t>Lunes Santo</t>
  </si>
  <si>
    <t>Martes Santo</t>
  </si>
  <si>
    <t>Lunes de pascua</t>
  </si>
  <si>
    <t>Sábado de Gloria (de cuaresma</t>
  </si>
  <si>
    <t xml:space="preserve">Día de Navidad </t>
  </si>
  <si>
    <t>Miércoles Santo</t>
  </si>
  <si>
    <t>Día no lectivo</t>
  </si>
  <si>
    <t xml:space="preserve">La Día de la Hispanidad </t>
  </si>
  <si>
    <r>
      <t xml:space="preserve">FESTIVOS  </t>
    </r>
    <r>
      <rPr>
        <b/>
        <sz val="12"/>
        <color indexed="10"/>
        <rFont val="Calibri"/>
        <family val="2"/>
      </rPr>
      <t>→</t>
    </r>
  </si>
  <si>
    <r>
      <t xml:space="preserve">VACACIONES, DÍAS NO LECTIVOS, ETC                           </t>
    </r>
    <r>
      <rPr>
        <b/>
        <sz val="10"/>
        <color indexed="17"/>
        <rFont val="Calibri"/>
        <family val="2"/>
      </rPr>
      <t>→</t>
    </r>
  </si>
  <si>
    <t>Introduzca fecha inicio curso</t>
  </si>
  <si>
    <t>Duración curso</t>
  </si>
  <si>
    <r>
      <t>←</t>
    </r>
    <r>
      <rPr>
        <b/>
        <sz val="12"/>
        <color indexed="30"/>
        <rFont val="Calibri"/>
        <family val="2"/>
      </rPr>
      <t xml:space="preserve"> </t>
    </r>
    <r>
      <rPr>
        <b/>
        <sz val="12"/>
        <rFont val="Bodoni MT Condensed"/>
        <family val="1"/>
      </rPr>
      <t>Fechas antes y despues curso (activada )</t>
    </r>
  </si>
  <si>
    <t>Plantilla ejemplo calendario escolar en:  http://www.excelgratis.com/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</si>
</sst>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;;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/dd/yy"/>
    <numFmt numFmtId="171" formatCode="d"/>
    <numFmt numFmtId="172" formatCode="d;;"/>
    <numFmt numFmtId="173" formatCode="mmm"/>
    <numFmt numFmtId="174" formatCode="mmm\-yyyy"/>
    <numFmt numFmtId="175" formatCode="[$-F800]dddd\,\ mmmm\ dd\,\ yyyy"/>
    <numFmt numFmtId="176" formatCode="#,##0\ ;[Red]\-#,##0\ ;;@"/>
    <numFmt numFmtId="177" formatCode="[$-C0A]dddd\,\ dd&quot; de &quot;mmmm&quot; de &quot;yyyy"/>
    <numFmt numFmtId="178" formatCode="0.0"/>
    <numFmt numFmtId="179" formatCode="&quot;Descripción&quot;"/>
    <numFmt numFmtId="180" formatCode="m"/>
    <numFmt numFmtId="181" formatCode="&quot;Año &quot;"/>
    <numFmt numFmtId="182" formatCode="&quot;Año &quot;\ 0"/>
    <numFmt numFmtId="183" formatCode="&quot;El año &quot;\ 0"/>
    <numFmt numFmtId="184" formatCode="#,##0\ &quot;€&quot;"/>
    <numFmt numFmtId="185" formatCode="#,##0\ _€"/>
    <numFmt numFmtId="186" formatCode="[$-C0A]mmmm\-yy;@"/>
    <numFmt numFmtId="187" formatCode="d\-m\-yyyy;@"/>
    <numFmt numFmtId="188" formatCode="mmmm\-yyyy;@"/>
    <numFmt numFmtId="189" formatCode="&quot;año nuevo&quot;"/>
    <numFmt numFmtId="190" formatCode="[$-C0A]mmmm\-yyyy;@"/>
    <numFmt numFmtId="191" formatCode="mm/yyyy"/>
    <numFmt numFmtId="192" formatCode="mmmm\-yyyy"/>
    <numFmt numFmtId="193" formatCode="dd"/>
    <numFmt numFmtId="194" formatCode="0\ \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Bell MT"/>
      <family val="1"/>
    </font>
    <font>
      <sz val="10"/>
      <name val="Bell MT"/>
      <family val="1"/>
    </font>
    <font>
      <b/>
      <sz val="12"/>
      <color indexed="10"/>
      <name val="Calibri"/>
      <family val="2"/>
    </font>
    <font>
      <b/>
      <sz val="10"/>
      <color indexed="17"/>
      <name val="Calibri"/>
      <family val="2"/>
    </font>
    <font>
      <b/>
      <sz val="12"/>
      <name val="Bodoni MT Condensed"/>
      <family val="1"/>
    </font>
    <font>
      <b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sz val="10"/>
      <color indexed="10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50"/>
      <name val="Trebuchet MS"/>
      <family val="2"/>
    </font>
    <font>
      <b/>
      <sz val="12"/>
      <color indexed="30"/>
      <name val="Bodoni MT Condensed"/>
      <family val="1"/>
    </font>
    <font>
      <b/>
      <sz val="12"/>
      <color indexed="9"/>
      <name val="Bodoni MT"/>
      <family val="1"/>
    </font>
    <font>
      <b/>
      <sz val="2"/>
      <color indexed="50"/>
      <name val="Calibri"/>
      <family val="2"/>
    </font>
    <font>
      <sz val="10"/>
      <color indexed="8"/>
      <name val="Bell MT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Bodoni MT Condensed"/>
      <family val="1"/>
    </font>
    <font>
      <u val="single"/>
      <sz val="11"/>
      <color indexed="9"/>
      <name val="Calibri"/>
      <family val="2"/>
    </font>
    <font>
      <b/>
      <sz val="10"/>
      <color indexed="8"/>
      <name val="Agency FB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rgb="FFFF0000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2D050"/>
      <name val="Trebuchet MS"/>
      <family val="2"/>
    </font>
    <font>
      <b/>
      <sz val="12"/>
      <color rgb="FF0070C0"/>
      <name val="Bodoni MT Condensed"/>
      <family val="1"/>
    </font>
    <font>
      <b/>
      <sz val="12"/>
      <color theme="0"/>
      <name val="Bodoni MT"/>
      <family val="1"/>
    </font>
    <font>
      <b/>
      <sz val="2"/>
      <color rgb="FF92D050"/>
      <name val="Calibri"/>
      <family val="2"/>
    </font>
    <font>
      <sz val="10"/>
      <color theme="1"/>
      <name val="Bell MT"/>
      <family val="1"/>
    </font>
    <font>
      <u val="single"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Bodoni MT Condensed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fgColor theme="0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fgColor rgb="FF00B050"/>
      </patternFill>
    </fill>
    <fill>
      <patternFill patternType="gray0625">
        <fgColor rgb="FFFF0000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6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5" fontId="67" fillId="0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66" fillId="25" borderId="0" xfId="0" applyFont="1" applyFill="1" applyAlignment="1">
      <alignment/>
    </xf>
    <xf numFmtId="0" fontId="66" fillId="25" borderId="0" xfId="0" applyFont="1" applyFill="1" applyAlignment="1">
      <alignment horizontal="center"/>
    </xf>
    <xf numFmtId="165" fontId="68" fillId="25" borderId="0" xfId="0" applyNumberFormat="1" applyFont="1" applyFill="1" applyAlignment="1">
      <alignment horizontal="center"/>
    </xf>
    <xf numFmtId="0" fontId="6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65" fontId="3" fillId="3" borderId="10" xfId="0" applyNumberFormat="1" applyFont="1" applyFill="1" applyBorder="1" applyAlignment="1">
      <alignment horizontal="center" vertical="center"/>
    </xf>
    <xf numFmtId="165" fontId="67" fillId="1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35" borderId="11" xfId="0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0" fontId="69" fillId="33" borderId="0" xfId="0" applyFont="1" applyFill="1" applyAlignment="1">
      <alignment/>
    </xf>
    <xf numFmtId="0" fontId="65" fillId="0" borderId="0" xfId="0" applyFont="1" applyAlignment="1">
      <alignment/>
    </xf>
    <xf numFmtId="0" fontId="70" fillId="36" borderId="12" xfId="0" applyFont="1" applyFill="1" applyBorder="1" applyAlignment="1">
      <alignment horizontal="center"/>
    </xf>
    <xf numFmtId="0" fontId="70" fillId="36" borderId="12" xfId="0" applyFont="1" applyFill="1" applyBorder="1" applyAlignment="1">
      <alignment/>
    </xf>
    <xf numFmtId="0" fontId="70" fillId="36" borderId="13" xfId="0" applyFont="1" applyFill="1" applyBorder="1" applyAlignment="1">
      <alignment horizontal="center"/>
    </xf>
    <xf numFmtId="0" fontId="71" fillId="37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70" fillId="36" borderId="15" xfId="0" applyFont="1" applyFill="1" applyBorder="1" applyAlignment="1" applyProtection="1">
      <alignment horizontal="center"/>
      <protection hidden="1" locked="0"/>
    </xf>
    <xf numFmtId="194" fontId="72" fillId="33" borderId="10" xfId="0" applyNumberFormat="1" applyFont="1" applyFill="1" applyBorder="1" applyAlignment="1" applyProtection="1">
      <alignment horizontal="right" vertical="center"/>
      <protection hidden="1" locked="0"/>
    </xf>
    <xf numFmtId="0" fontId="72" fillId="33" borderId="10" xfId="0" applyFont="1" applyFill="1" applyBorder="1" applyAlignment="1" applyProtection="1">
      <alignment horizontal="left" vertical="center" wrapText="1"/>
      <protection hidden="1" locked="0"/>
    </xf>
    <xf numFmtId="175" fontId="10" fillId="0" borderId="11" xfId="0" applyNumberFormat="1" applyFont="1" applyFill="1" applyBorder="1" applyAlignment="1" applyProtection="1">
      <alignment horizontal="center"/>
      <protection hidden="1" locked="0"/>
    </xf>
    <xf numFmtId="176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175" fontId="10" fillId="0" borderId="14" xfId="0" applyNumberFormat="1" applyFont="1" applyFill="1" applyBorder="1" applyAlignment="1" applyProtection="1">
      <alignment horizontal="center"/>
      <protection hidden="1" locked="0"/>
    </xf>
    <xf numFmtId="176" fontId="10" fillId="0" borderId="10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 horizontal="left" vertical="center" textRotation="90" wrapText="1"/>
      <protection hidden="1" locked="0"/>
    </xf>
    <xf numFmtId="175" fontId="10" fillId="0" borderId="16" xfId="0" applyNumberFormat="1" applyFont="1" applyFill="1" applyBorder="1" applyAlignment="1" applyProtection="1">
      <alignment horizontal="center"/>
      <protection hidden="1" locked="0"/>
    </xf>
    <xf numFmtId="175" fontId="10" fillId="0" borderId="17" xfId="0" applyNumberFormat="1" applyFont="1" applyFill="1" applyBorder="1" applyAlignment="1" applyProtection="1">
      <alignment horizontal="center"/>
      <protection hidden="1" locked="0"/>
    </xf>
    <xf numFmtId="0" fontId="73" fillId="36" borderId="18" xfId="0" applyFont="1" applyFill="1" applyBorder="1" applyAlignment="1" applyProtection="1">
      <alignment horizontal="left"/>
      <protection hidden="1" locked="0"/>
    </xf>
    <xf numFmtId="175" fontId="74" fillId="38" borderId="19" xfId="0" applyNumberFormat="1" applyFont="1" applyFill="1" applyBorder="1" applyAlignment="1" applyProtection="1">
      <alignment horizontal="center"/>
      <protection hidden="1" locked="0"/>
    </xf>
    <xf numFmtId="176" fontId="10" fillId="38" borderId="14" xfId="0" applyNumberFormat="1" applyFont="1" applyFill="1" applyBorder="1" applyAlignment="1" applyProtection="1">
      <alignment horizontal="center" vertical="center"/>
      <protection hidden="1" locked="0"/>
    </xf>
    <xf numFmtId="175" fontId="10" fillId="0" borderId="10" xfId="0" applyNumberFormat="1" applyFont="1" applyFill="1" applyBorder="1" applyAlignment="1" applyProtection="1">
      <alignment horizontal="center"/>
      <protection hidden="1" locked="0"/>
    </xf>
    <xf numFmtId="176" fontId="9" fillId="0" borderId="10" xfId="0" applyNumberFormat="1" applyFont="1" applyFill="1" applyBorder="1" applyAlignment="1" applyProtection="1">
      <alignment horizontal="center" vertical="center"/>
      <protection hidden="1" locked="0"/>
    </xf>
    <xf numFmtId="176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39" borderId="20" xfId="0" applyFill="1" applyBorder="1" applyAlignment="1" applyProtection="1">
      <alignment horizontal="left" vertical="center" textRotation="90" wrapText="1"/>
      <protection hidden="1" locked="0"/>
    </xf>
    <xf numFmtId="0" fontId="9" fillId="0" borderId="10" xfId="0" applyFont="1" applyFill="1" applyBorder="1" applyAlignment="1" applyProtection="1">
      <alignment horizontal="center"/>
      <protection hidden="1" locked="0"/>
    </xf>
    <xf numFmtId="175" fontId="42" fillId="0" borderId="10" xfId="0" applyNumberFormat="1" applyFont="1" applyFill="1" applyBorder="1" applyAlignment="1" applyProtection="1">
      <alignment horizontal="center"/>
      <protection hidden="1" locked="0"/>
    </xf>
    <xf numFmtId="176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39" borderId="11" xfId="0" applyFill="1" applyBorder="1" applyAlignment="1" applyProtection="1">
      <alignment horizontal="left" vertical="center" textRotation="90" wrapText="1"/>
      <protection hidden="1" locked="0"/>
    </xf>
    <xf numFmtId="0" fontId="75" fillId="34" borderId="12" xfId="45" applyFont="1" applyFill="1" applyBorder="1" applyAlignment="1" applyProtection="1">
      <alignment horizontal="center"/>
      <protection/>
    </xf>
    <xf numFmtId="14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76" fillId="40" borderId="17" xfId="0" applyFont="1" applyFill="1" applyBorder="1" applyAlignment="1" applyProtection="1">
      <alignment horizontal="left" vertical="center" textRotation="90" wrapText="1"/>
      <protection hidden="1" locked="0"/>
    </xf>
    <xf numFmtId="0" fontId="0" fillId="0" borderId="20" xfId="0" applyBorder="1" applyAlignment="1" applyProtection="1">
      <alignment horizontal="left" vertical="center" textRotation="90" wrapText="1"/>
      <protection hidden="1" locked="0"/>
    </xf>
    <xf numFmtId="0" fontId="0" fillId="0" borderId="11" xfId="0" applyBorder="1" applyAlignment="1" applyProtection="1">
      <alignment horizontal="left" vertical="center" textRotation="90" wrapText="1"/>
      <protection hidden="1" locked="0"/>
    </xf>
    <xf numFmtId="0" fontId="11" fillId="28" borderId="19" xfId="0" applyFont="1" applyFill="1" applyBorder="1" applyAlignment="1" applyProtection="1">
      <alignment horizontal="left" vertical="center" wrapText="1"/>
      <protection locked="0"/>
    </xf>
    <xf numFmtId="0" fontId="65" fillId="0" borderId="18" xfId="0" applyFont="1" applyBorder="1" applyAlignment="1" applyProtection="1">
      <alignment vertical="center"/>
      <protection locked="0"/>
    </xf>
    <xf numFmtId="0" fontId="65" fillId="0" borderId="14" xfId="0" applyFont="1" applyBorder="1" applyAlignment="1" applyProtection="1">
      <alignment vertical="center"/>
      <protection locked="0"/>
    </xf>
    <xf numFmtId="0" fontId="77" fillId="0" borderId="22" xfId="0" applyFont="1" applyBorder="1" applyAlignment="1" applyProtection="1">
      <alignment horizontal="center" vertical="center"/>
      <protection/>
    </xf>
    <xf numFmtId="0" fontId="77" fillId="0" borderId="18" xfId="0" applyFont="1" applyBorder="1" applyAlignment="1" applyProtection="1">
      <alignment horizontal="center" vertical="center"/>
      <protection/>
    </xf>
    <xf numFmtId="0" fontId="77" fillId="0" borderId="18" xfId="0" applyFont="1" applyBorder="1" applyAlignment="1" applyProtection="1">
      <alignment vertical="center"/>
      <protection/>
    </xf>
    <xf numFmtId="0" fontId="77" fillId="0" borderId="14" xfId="0" applyFont="1" applyBorder="1" applyAlignment="1" applyProtection="1">
      <alignment vertical="center"/>
      <protection/>
    </xf>
    <xf numFmtId="188" fontId="5" fillId="41" borderId="19" xfId="0" applyNumberFormat="1" applyFont="1" applyFill="1" applyBorder="1" applyAlignment="1">
      <alignment horizontal="center" vertical="center" wrapText="1"/>
    </xf>
    <xf numFmtId="188" fontId="5" fillId="41" borderId="18" xfId="0" applyNumberFormat="1" applyFont="1" applyFill="1" applyBorder="1" applyAlignment="1">
      <alignment horizontal="center" vertical="center" wrapText="1"/>
    </xf>
    <xf numFmtId="188" fontId="5" fillId="41" borderId="14" xfId="0" applyNumberFormat="1" applyFont="1" applyFill="1" applyBorder="1" applyAlignment="1">
      <alignment horizontal="center" vertical="center" wrapText="1"/>
    </xf>
    <xf numFmtId="0" fontId="43" fillId="39" borderId="17" xfId="0" applyFont="1" applyFill="1" applyBorder="1" applyAlignment="1" applyProtection="1">
      <alignment horizontal="left" vertical="center" textRotation="90" wrapText="1"/>
      <protection hidden="1" locked="0"/>
    </xf>
    <xf numFmtId="0" fontId="65" fillId="39" borderId="20" xfId="0" applyFont="1" applyFill="1" applyBorder="1" applyAlignment="1" applyProtection="1">
      <alignment horizontal="left" vertical="center" textRotation="90" wrapText="1"/>
      <protection hidden="1" locked="0"/>
    </xf>
    <xf numFmtId="0" fontId="13" fillId="28" borderId="19" xfId="0" applyFont="1" applyFill="1" applyBorder="1" applyAlignment="1" applyProtection="1">
      <alignment horizontal="center" vertical="center" wrapText="1"/>
      <protection locked="0"/>
    </xf>
    <xf numFmtId="0" fontId="13" fillId="28" borderId="18" xfId="0" applyFont="1" applyFill="1" applyBorder="1" applyAlignment="1" applyProtection="1">
      <alignment horizontal="center" vertical="center"/>
      <protection locked="0"/>
    </xf>
    <xf numFmtId="0" fontId="65" fillId="0" borderId="18" xfId="0" applyFont="1" applyBorder="1" applyAlignment="1" applyProtection="1">
      <alignment horizontal="center" vertical="center"/>
      <protection locked="0"/>
    </xf>
    <xf numFmtId="188" fontId="5" fillId="41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5" fillId="0" borderId="12" xfId="45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6">
    <dxf>
      <font>
        <color theme="0"/>
      </font>
      <fill>
        <patternFill patternType="none">
          <bgColor indexed="65"/>
        </patternFill>
      </fill>
    </dxf>
    <dxf>
      <font>
        <name val="Cambria"/>
        <color rgb="FFFF0000"/>
      </font>
      <fill>
        <patternFill>
          <bgColor rgb="FFFFFF00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name val="Cambria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name val="Cambria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>
          <bgColor theme="9" tint="0.7999799847602844"/>
        </patternFill>
      </fill>
      <border/>
    </dxf>
    <dxf>
      <font>
        <b val="0"/>
        <i val="0"/>
        <color theme="0"/>
      </font>
      <fill>
        <patternFill>
          <bgColor rgb="FF007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</xdr:row>
      <xdr:rowOff>19050</xdr:rowOff>
    </xdr:from>
    <xdr:to>
      <xdr:col>30</xdr:col>
      <xdr:colOff>9525</xdr:colOff>
      <xdr:row>2</xdr:row>
      <xdr:rowOff>9525</xdr:rowOff>
    </xdr:to>
    <xdr:sp>
      <xdr:nvSpPr>
        <xdr:cNvPr id="1" name="3 Rectángulo"/>
        <xdr:cNvSpPr>
          <a:spLocks/>
        </xdr:cNvSpPr>
      </xdr:nvSpPr>
      <xdr:spPr>
        <a:xfrm>
          <a:off x="7296150" y="228600"/>
          <a:ext cx="38576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000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IEjemplo Relación de festivos 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30</xdr:col>
      <xdr:colOff>0</xdr:colOff>
      <xdr:row>12</xdr:row>
      <xdr:rowOff>0</xdr:rowOff>
    </xdr:to>
    <xdr:sp>
      <xdr:nvSpPr>
        <xdr:cNvPr id="2" name="4 Rectángulo"/>
        <xdr:cNvSpPr>
          <a:spLocks/>
        </xdr:cNvSpPr>
      </xdr:nvSpPr>
      <xdr:spPr>
        <a:xfrm>
          <a:off x="7267575" y="2276475"/>
          <a:ext cx="38766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Ejemplo: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Relacción de vacaciones,</a:t>
          </a:r>
          <a:r>
            <a:rPr lang="en-US" cap="none" sz="1000" b="1" i="0" u="none" baseline="0">
              <a:solidFill>
                <a:srgbClr val="000000"/>
              </a:solidFill>
            </a:rPr>
            <a:t> días no lectivos, otros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hyperlink" Target="http://www.excelgratis.com/plantilla-calendario-escolar-de-cualquier-ano-1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="85" zoomScaleNormal="85" zoomScalePageLayoutView="0" workbookViewId="0" topLeftCell="A1">
      <selection activeCell="AJ14" sqref="AJ14"/>
    </sheetView>
  </sheetViews>
  <sheetFormatPr defaultColWidth="11.421875" defaultRowHeight="15"/>
  <cols>
    <col min="1" max="1" width="2.421875" style="0" customWidth="1"/>
    <col min="2" max="2" width="1.57421875" style="0" customWidth="1"/>
    <col min="3" max="9" width="4.28125" style="4" customWidth="1"/>
    <col min="10" max="10" width="2.57421875" style="4" customWidth="1"/>
    <col min="11" max="13" width="4.28125" style="4" customWidth="1"/>
    <col min="14" max="14" width="3.7109375" style="4" customWidth="1"/>
    <col min="15" max="17" width="4.28125" style="4" customWidth="1"/>
    <col min="18" max="18" width="2.7109375" style="4" customWidth="1"/>
    <col min="19" max="25" width="4.28125" style="4" customWidth="1"/>
    <col min="26" max="26" width="2.00390625" style="5" customWidth="1"/>
    <col min="27" max="27" width="4.140625" style="0" customWidth="1"/>
    <col min="28" max="28" width="4.140625" style="28" customWidth="1"/>
    <col min="29" max="29" width="32.7109375" style="29" customWidth="1"/>
    <col min="30" max="30" width="25.421875" style="29" customWidth="1"/>
  </cols>
  <sheetData>
    <row r="1" spans="1:26" ht="16.5">
      <c r="A1" s="10"/>
      <c r="B1" s="1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10"/>
    </row>
    <row r="2" spans="1:30" ht="16.5">
      <c r="A2" s="10"/>
      <c r="B2" s="11"/>
      <c r="C2" s="11"/>
      <c r="D2" s="11"/>
      <c r="E2" s="52" t="s">
        <v>28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11"/>
      <c r="V2" s="11"/>
      <c r="W2" s="11"/>
      <c r="X2" s="11"/>
      <c r="Y2" s="11"/>
      <c r="Z2" s="11"/>
      <c r="AB2" s="30" t="b">
        <v>1</v>
      </c>
      <c r="AC2" s="31">
        <f>YEAR(I3)</f>
        <v>2015</v>
      </c>
      <c r="AD2" s="32">
        <f>ANUAL+1</f>
        <v>2016</v>
      </c>
    </row>
    <row r="3" spans="1:30" ht="15.75" customHeight="1">
      <c r="A3" s="10"/>
      <c r="B3" s="11"/>
      <c r="C3" s="71" t="s">
        <v>25</v>
      </c>
      <c r="D3" s="72"/>
      <c r="E3" s="72"/>
      <c r="F3" s="72"/>
      <c r="G3" s="72"/>
      <c r="H3" s="73"/>
      <c r="I3" s="53">
        <f ca="1">DATE(CONCATENATE(YEAR(TODAY())),9,1)-WEEKDAY(DATE(CONCATENATE(YEAR(TODAY())),9,1)-2)+7</f>
        <v>42254</v>
      </c>
      <c r="J3" s="54"/>
      <c r="K3" s="54"/>
      <c r="L3" s="55"/>
      <c r="M3" s="27" t="b">
        <v>1</v>
      </c>
      <c r="N3" s="59" t="s">
        <v>27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11"/>
      <c r="AB3" s="56" t="s">
        <v>23</v>
      </c>
      <c r="AC3" s="33">
        <f>IF(ANUAL&gt;1899,DATE(ANUAL+1,1,1),"   ")</f>
        <v>42370</v>
      </c>
      <c r="AD3" s="34" t="s">
        <v>6</v>
      </c>
    </row>
    <row r="4" spans="1:30" ht="18" customHeight="1">
      <c r="A4" s="10"/>
      <c r="B4" s="11">
        <v>1902</v>
      </c>
      <c r="C4" s="71" t="s">
        <v>25</v>
      </c>
      <c r="D4" s="72"/>
      <c r="E4" s="72"/>
      <c r="F4" s="72"/>
      <c r="G4" s="72"/>
      <c r="H4" s="73"/>
      <c r="I4" s="53">
        <f ca="1">DATE(CONCATENATE(YEAR(TODAY()))+1,6,1)-WEEKDAY(DATE(CONCATENATE(YEAR(TODAY()))+1,6,1)-6)+21</f>
        <v>42538</v>
      </c>
      <c r="J4" s="54"/>
      <c r="K4" s="54"/>
      <c r="L4" s="55"/>
      <c r="M4" s="62" t="s">
        <v>26</v>
      </c>
      <c r="N4" s="63"/>
      <c r="O4" s="63"/>
      <c r="P4" s="63"/>
      <c r="Q4" s="64" t="str">
        <f>DATEDIF(I3,I4,"Y")&amp;" año"&amp;IF(DATEDIF(I3,I4,"Y")&gt;1,"s","  ")&amp;IF(DATEDIF(I3,I4,"YM")=0,"","; "&amp;DATEDIF(I3,I4,"YM")&amp;" mes"&amp;IF(DATEDIF(I3,I4,"YM")&gt;1,"es ",""))&amp;IF(DATEDIF(I3,I4,"MD")=0,""," y "&amp;DATEDIF(I3,I4,"MD")&amp;" día"&amp;IF(DATEDIF(I3,I4,"MD")&gt;1,"s",""))</f>
        <v>0 año  ; 9 meses  y 10 días</v>
      </c>
      <c r="R4" s="64"/>
      <c r="S4" s="64"/>
      <c r="T4" s="64"/>
      <c r="U4" s="64"/>
      <c r="V4" s="64"/>
      <c r="W4" s="64"/>
      <c r="X4" s="64"/>
      <c r="Y4" s="65"/>
      <c r="Z4" s="11"/>
      <c r="AB4" s="57"/>
      <c r="AC4" s="35">
        <f>IF(ANUAL&gt;1899,DATE(ANUAL+1,5,1),"   ")</f>
        <v>42491</v>
      </c>
      <c r="AD4" s="36" t="s">
        <v>7</v>
      </c>
    </row>
    <row r="5" spans="1:30" ht="15" customHeight="1">
      <c r="A5" s="10"/>
      <c r="B5" s="11"/>
      <c r="C5" s="24"/>
      <c r="D5" s="24"/>
      <c r="E5" s="24"/>
      <c r="F5" s="24"/>
      <c r="G5" s="24"/>
      <c r="H5" s="25"/>
      <c r="I5" s="24"/>
      <c r="J5" s="24"/>
      <c r="K5" s="24"/>
      <c r="L5" s="24"/>
      <c r="M5" s="24"/>
      <c r="N5" s="24"/>
      <c r="O5" s="24"/>
      <c r="P5" s="25"/>
      <c r="Q5" s="24"/>
      <c r="R5" s="24"/>
      <c r="S5" s="24"/>
      <c r="T5" s="24"/>
      <c r="U5" s="24"/>
      <c r="V5" s="24"/>
      <c r="W5" s="24"/>
      <c r="X5" s="24"/>
      <c r="Y5" s="26"/>
      <c r="Z5" s="11"/>
      <c r="AB5" s="57"/>
      <c r="AC5" s="35">
        <f>IF(ANUAL&gt;1899,DATE(ANUAL,10,12),"   ")</f>
        <v>42289</v>
      </c>
      <c r="AD5" s="37" t="s">
        <v>22</v>
      </c>
    </row>
    <row r="6" spans="1:30" ht="16.5">
      <c r="A6" s="10"/>
      <c r="B6" s="11"/>
      <c r="C6" s="74">
        <f>DATE($AC$2,MONTH(I3),1)</f>
        <v>42248</v>
      </c>
      <c r="D6" s="74"/>
      <c r="E6" s="74"/>
      <c r="F6" s="74"/>
      <c r="G6" s="74"/>
      <c r="H6" s="74"/>
      <c r="I6" s="74"/>
      <c r="J6" s="21"/>
      <c r="K6" s="66">
        <f>DATE($AC$2,MONTH(I3)+1,1)</f>
        <v>42278</v>
      </c>
      <c r="L6" s="75"/>
      <c r="M6" s="75"/>
      <c r="N6" s="75"/>
      <c r="O6" s="75"/>
      <c r="P6" s="75"/>
      <c r="Q6" s="76"/>
      <c r="R6" s="21"/>
      <c r="S6" s="74">
        <f>DATE($AC$2,MONTH(I3)+2,1)</f>
        <v>42309</v>
      </c>
      <c r="T6" s="74"/>
      <c r="U6" s="74"/>
      <c r="V6" s="74"/>
      <c r="W6" s="74"/>
      <c r="X6" s="74"/>
      <c r="Y6" s="74"/>
      <c r="Z6" s="11"/>
      <c r="AB6" s="57"/>
      <c r="AC6" s="35">
        <f>IF(ANUAL&gt;1899,DATE(ANUAL,11,1),"   ")</f>
        <v>42309</v>
      </c>
      <c r="AD6" s="36" t="s">
        <v>8</v>
      </c>
    </row>
    <row r="7" spans="1:30" ht="16.5">
      <c r="A7" s="10"/>
      <c r="B7" s="11"/>
      <c r="C7" s="18" t="s">
        <v>0</v>
      </c>
      <c r="D7" s="18" t="s">
        <v>1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6"/>
      <c r="K7" s="19" t="s">
        <v>0</v>
      </c>
      <c r="L7" s="19" t="s">
        <v>1</v>
      </c>
      <c r="M7" s="19" t="s">
        <v>1</v>
      </c>
      <c r="N7" s="19" t="s">
        <v>2</v>
      </c>
      <c r="O7" s="19" t="s">
        <v>3</v>
      </c>
      <c r="P7" s="19" t="s">
        <v>4</v>
      </c>
      <c r="Q7" s="19" t="s">
        <v>5</v>
      </c>
      <c r="R7" s="6"/>
      <c r="S7" s="20" t="s">
        <v>0</v>
      </c>
      <c r="T7" s="20" t="s">
        <v>1</v>
      </c>
      <c r="U7" s="20" t="s">
        <v>1</v>
      </c>
      <c r="V7" s="20" t="s">
        <v>2</v>
      </c>
      <c r="W7" s="20" t="s">
        <v>3</v>
      </c>
      <c r="X7" s="20" t="s">
        <v>4</v>
      </c>
      <c r="Y7" s="20" t="s">
        <v>5</v>
      </c>
      <c r="Z7" s="11"/>
      <c r="AB7" s="57"/>
      <c r="AC7" s="35">
        <f>IF(ANUAL&gt;1899,DATE(ANUAL,12,6),"   ")</f>
        <v>42344</v>
      </c>
      <c r="AD7" s="36" t="s">
        <v>9</v>
      </c>
    </row>
    <row r="8" spans="1:31" ht="16.5">
      <c r="A8" s="10"/>
      <c r="B8" s="11"/>
      <c r="C8" s="2">
        <f>(WEEKDAY(C6,2)=1)*C6</f>
        <v>0</v>
      </c>
      <c r="D8" s="2">
        <f>(WEEKDAY(C6,2)=2)*C6+(C8&gt;0)+C8</f>
        <v>42248</v>
      </c>
      <c r="E8" s="2">
        <f>(WEEKDAY(C6,2)=3)*C6+(D8&gt;0)+D8</f>
        <v>42249</v>
      </c>
      <c r="F8" s="2">
        <f>(WEEKDAY(C6,2)=4)*C6+(E8&gt;0)+E8</f>
        <v>42250</v>
      </c>
      <c r="G8" s="17">
        <f>(WEEKDAY(C6,2)=5)*C6+(F8&gt;0)+F8</f>
        <v>42251</v>
      </c>
      <c r="H8" s="15">
        <f>(WEEKDAY(C6,2)=6)*C6+(G8&gt;0)+G8</f>
        <v>42252</v>
      </c>
      <c r="I8" s="3">
        <f>(WEEKDAY(C6,2)=7)*C6+(H8&gt;0)+H8</f>
        <v>42253</v>
      </c>
      <c r="J8" s="6"/>
      <c r="K8" s="2">
        <f>(WEEKDAY(K6,2)=1)*K6</f>
        <v>0</v>
      </c>
      <c r="L8" s="2">
        <f>(WEEKDAY(K6,2)=2)*K6+(K8&gt;0)+K8</f>
        <v>0</v>
      </c>
      <c r="M8" s="2">
        <f>(WEEKDAY(K6,2)=3)*K6+(L8&gt;0)+L8</f>
        <v>0</v>
      </c>
      <c r="N8" s="2">
        <f>(WEEKDAY(K6,2)=4)*K6+(M8&gt;0)+M8</f>
        <v>42278</v>
      </c>
      <c r="O8" s="2">
        <f>(WEEKDAY(K6,2)=5)*K6+(N8&gt;0)+N8</f>
        <v>42279</v>
      </c>
      <c r="P8" s="2">
        <f>(WEEKDAY(K6,2)=6)*K6+(O8&gt;0)+O8</f>
        <v>42280</v>
      </c>
      <c r="Q8" s="3">
        <f>(WEEKDAY(K6,2)=7)*K6+(P8&gt;0)+P8</f>
        <v>42281</v>
      </c>
      <c r="R8" s="6"/>
      <c r="S8" s="2">
        <f>(WEEKDAY(S6,2)=1)*S6</f>
        <v>0</v>
      </c>
      <c r="T8" s="2">
        <f>(WEEKDAY(S6,2)=2)*S6+(S8&gt;0)+S8</f>
        <v>0</v>
      </c>
      <c r="U8" s="2">
        <f>(WEEKDAY(S6,2)=3)*S6+(T8&gt;0)+T8</f>
        <v>0</v>
      </c>
      <c r="V8" s="2">
        <f>(WEEKDAY(S6,2)=4)*S6+(U8&gt;0)+U8</f>
        <v>0</v>
      </c>
      <c r="W8" s="2">
        <f>(WEEKDAY(S6,2)=5)*S6+(V8&gt;0)+V8</f>
        <v>0</v>
      </c>
      <c r="X8" s="2">
        <f>(WEEKDAY(S6,2)=6)*S6+(W8&gt;0)+W8</f>
        <v>0</v>
      </c>
      <c r="Y8" s="3">
        <f>(WEEKDAY(S6,2)=7)*S6+(X8&gt;0)+X8</f>
        <v>42309</v>
      </c>
      <c r="Z8" s="11"/>
      <c r="AB8" s="57"/>
      <c r="AC8" s="35">
        <f>IF(ANUAL&gt;1899,DATE(ANUAL,12,8),"   ")</f>
        <v>42346</v>
      </c>
      <c r="AD8" s="36" t="s">
        <v>10</v>
      </c>
      <c r="AE8" s="23"/>
    </row>
    <row r="9" spans="1:30" ht="15" customHeight="1">
      <c r="A9" s="10"/>
      <c r="B9" s="11"/>
      <c r="C9" s="2">
        <f>I8+1</f>
        <v>42254</v>
      </c>
      <c r="D9" s="2">
        <f>C9+1</f>
        <v>42255</v>
      </c>
      <c r="E9" s="2">
        <f aca="true" t="shared" si="0" ref="E9:I11">D9+1</f>
        <v>42256</v>
      </c>
      <c r="F9" s="2">
        <f t="shared" si="0"/>
        <v>42257</v>
      </c>
      <c r="G9" s="2">
        <f t="shared" si="0"/>
        <v>42258</v>
      </c>
      <c r="H9" s="15">
        <f t="shared" si="0"/>
        <v>42259</v>
      </c>
      <c r="I9" s="3">
        <f t="shared" si="0"/>
        <v>42260</v>
      </c>
      <c r="J9" s="6"/>
      <c r="K9" s="2">
        <f>Q8+1</f>
        <v>42282</v>
      </c>
      <c r="L9" s="2">
        <f>K9+1</f>
        <v>42283</v>
      </c>
      <c r="M9" s="2">
        <f aca="true" t="shared" si="1" ref="M9:Q11">L9+1</f>
        <v>42284</v>
      </c>
      <c r="N9" s="2">
        <f>M9+1</f>
        <v>42285</v>
      </c>
      <c r="O9" s="2">
        <f t="shared" si="1"/>
        <v>42286</v>
      </c>
      <c r="P9" s="2">
        <f t="shared" si="1"/>
        <v>42287</v>
      </c>
      <c r="Q9" s="3">
        <f t="shared" si="1"/>
        <v>42288</v>
      </c>
      <c r="R9" s="6"/>
      <c r="S9" s="2">
        <f>Y8+1</f>
        <v>42310</v>
      </c>
      <c r="T9" s="2">
        <f>S9+1</f>
        <v>42311</v>
      </c>
      <c r="U9" s="2">
        <f aca="true" t="shared" si="2" ref="U9:Y11">T9+1</f>
        <v>42312</v>
      </c>
      <c r="V9" s="2">
        <f t="shared" si="2"/>
        <v>42313</v>
      </c>
      <c r="W9" s="2">
        <f t="shared" si="2"/>
        <v>42314</v>
      </c>
      <c r="X9" s="2">
        <f t="shared" si="2"/>
        <v>42315</v>
      </c>
      <c r="Y9" s="3">
        <f t="shared" si="2"/>
        <v>42316</v>
      </c>
      <c r="Z9" s="11"/>
      <c r="AB9" s="58"/>
      <c r="AC9" s="35">
        <f>IF(ANUAL&gt;1899,DATE(ANUAL,12,25),"   ")</f>
        <v>42363</v>
      </c>
      <c r="AD9" s="36" t="s">
        <v>19</v>
      </c>
    </row>
    <row r="10" spans="1:30" ht="16.5">
      <c r="A10" s="10"/>
      <c r="B10" s="11"/>
      <c r="C10" s="2">
        <f>I9+1</f>
        <v>42261</v>
      </c>
      <c r="D10" s="2">
        <f>C10+1</f>
        <v>42262</v>
      </c>
      <c r="E10" s="2">
        <f t="shared" si="0"/>
        <v>42263</v>
      </c>
      <c r="F10" s="2">
        <f t="shared" si="0"/>
        <v>42264</v>
      </c>
      <c r="G10" s="2">
        <f t="shared" si="0"/>
        <v>42265</v>
      </c>
      <c r="H10" s="2">
        <f t="shared" si="0"/>
        <v>42266</v>
      </c>
      <c r="I10" s="3">
        <f t="shared" si="0"/>
        <v>42267</v>
      </c>
      <c r="J10" s="6"/>
      <c r="K10" s="2">
        <f>Q9+1</f>
        <v>42289</v>
      </c>
      <c r="L10" s="2">
        <f>K10+1</f>
        <v>42290</v>
      </c>
      <c r="M10" s="2">
        <f t="shared" si="1"/>
        <v>42291</v>
      </c>
      <c r="N10" s="2">
        <f>M10+1</f>
        <v>42292</v>
      </c>
      <c r="O10" s="2">
        <f t="shared" si="1"/>
        <v>42293</v>
      </c>
      <c r="P10" s="2">
        <f t="shared" si="1"/>
        <v>42294</v>
      </c>
      <c r="Q10" s="3">
        <f t="shared" si="1"/>
        <v>42295</v>
      </c>
      <c r="R10" s="6"/>
      <c r="S10" s="2">
        <f>Y9+1</f>
        <v>42317</v>
      </c>
      <c r="T10" s="2">
        <f>S10+1</f>
        <v>42318</v>
      </c>
      <c r="U10" s="2">
        <f t="shared" si="2"/>
        <v>42319</v>
      </c>
      <c r="V10" s="2">
        <f t="shared" si="2"/>
        <v>42320</v>
      </c>
      <c r="W10" s="2">
        <f t="shared" si="2"/>
        <v>42321</v>
      </c>
      <c r="X10" s="2">
        <f t="shared" si="2"/>
        <v>42322</v>
      </c>
      <c r="Y10" s="3">
        <f t="shared" si="2"/>
        <v>42323</v>
      </c>
      <c r="Z10" s="11"/>
      <c r="AB10" s="38"/>
      <c r="AC10" s="39"/>
      <c r="AD10" s="36"/>
    </row>
    <row r="11" spans="1:30" ht="16.5">
      <c r="A11" s="10"/>
      <c r="B11" s="11"/>
      <c r="C11" s="2">
        <f>I10+1</f>
        <v>42268</v>
      </c>
      <c r="D11" s="2">
        <f>C11+1</f>
        <v>42269</v>
      </c>
      <c r="E11" s="2">
        <f t="shared" si="0"/>
        <v>42270</v>
      </c>
      <c r="F11" s="2">
        <f t="shared" si="0"/>
        <v>42271</v>
      </c>
      <c r="G11" s="2">
        <f t="shared" si="0"/>
        <v>42272</v>
      </c>
      <c r="H11" s="2">
        <f t="shared" si="0"/>
        <v>42273</v>
      </c>
      <c r="I11" s="3">
        <f t="shared" si="0"/>
        <v>42274</v>
      </c>
      <c r="J11" s="6"/>
      <c r="K11" s="2">
        <f>Q10+1</f>
        <v>42296</v>
      </c>
      <c r="L11" s="2">
        <f>K11+1</f>
        <v>42297</v>
      </c>
      <c r="M11" s="2">
        <f t="shared" si="1"/>
        <v>42298</v>
      </c>
      <c r="N11" s="2">
        <f>M11+1</f>
        <v>42299</v>
      </c>
      <c r="O11" s="2">
        <f t="shared" si="1"/>
        <v>42300</v>
      </c>
      <c r="P11" s="2">
        <f t="shared" si="1"/>
        <v>42301</v>
      </c>
      <c r="Q11" s="3">
        <f t="shared" si="1"/>
        <v>42302</v>
      </c>
      <c r="R11" s="6"/>
      <c r="S11" s="2">
        <f>Y10+1</f>
        <v>42324</v>
      </c>
      <c r="T11" s="2">
        <f>S11+1</f>
        <v>42325</v>
      </c>
      <c r="U11" s="2">
        <f t="shared" si="2"/>
        <v>42326</v>
      </c>
      <c r="V11" s="2">
        <f t="shared" si="2"/>
        <v>42327</v>
      </c>
      <c r="W11" s="2">
        <f t="shared" si="2"/>
        <v>42328</v>
      </c>
      <c r="X11" s="2">
        <f t="shared" si="2"/>
        <v>42329</v>
      </c>
      <c r="Y11" s="3">
        <f t="shared" si="2"/>
        <v>42330</v>
      </c>
      <c r="Z11" s="11"/>
      <c r="AB11" s="38"/>
      <c r="AC11" s="40"/>
      <c r="AD11" s="36"/>
    </row>
    <row r="12" spans="1:30" ht="16.5">
      <c r="A12" s="10"/>
      <c r="B12" s="11"/>
      <c r="C12" s="2">
        <f>(MONTH(C11+7)=MONTH(C6))*(C11+7)</f>
        <v>42275</v>
      </c>
      <c r="D12" s="2">
        <f>(MONTH(D11+7)=MONTH(C6))*(D11+7)</f>
        <v>42276</v>
      </c>
      <c r="E12" s="2">
        <f>(MONTH(E11+7)=MONTH(C6))*(E11+7)</f>
        <v>42277</v>
      </c>
      <c r="F12" s="2">
        <f>(MONTH(F11+7)=MONTH(C6))*(F11+7)</f>
        <v>0</v>
      </c>
      <c r="G12" s="2">
        <f>(MONTH(G11+7)=MONTH(C6))*(G11+7)</f>
        <v>0</v>
      </c>
      <c r="H12" s="2">
        <f>(MONTH(H11+7)=MONTH(C6))*(H11+7)</f>
        <v>0</v>
      </c>
      <c r="I12" s="3">
        <f>(MONTH(I11+7)=MONTH(C6))*(I11+7)</f>
        <v>0</v>
      </c>
      <c r="J12" s="6"/>
      <c r="K12" s="2">
        <f>(MONTH(K11+7)=MONTH(K6))*(K11+7)</f>
        <v>42303</v>
      </c>
      <c r="L12" s="2">
        <f>(MONTH(L11+7)=MONTH(K6))*(L11+7)</f>
        <v>42304</v>
      </c>
      <c r="M12" s="2">
        <f>(MONTH(M11+7)=MONTH(K6))*(M11+7)</f>
        <v>42305</v>
      </c>
      <c r="N12" s="2">
        <f>(MONTH(N11+7)=MONTH(K6))*(N11+7)</f>
        <v>42306</v>
      </c>
      <c r="O12" s="2">
        <f>(MONTH(O11+7)=MONTH(K6))*(O11+7)</f>
        <v>42307</v>
      </c>
      <c r="P12" s="2">
        <f>(MONTH(P11+7)=MONTH(K6))*(P11+7)</f>
        <v>42308</v>
      </c>
      <c r="Q12" s="3">
        <f>(MONTH(Q11+7)=MONTH(K6))*(Q11+7)</f>
        <v>0</v>
      </c>
      <c r="R12" s="6"/>
      <c r="S12" s="2">
        <f>(MONTH(S11+7)=MONTH(S6))*(S11+7)</f>
        <v>42331</v>
      </c>
      <c r="T12" s="2">
        <f>(MONTH(T11+7)=MONTH(S6))*(T11+7)</f>
        <v>42332</v>
      </c>
      <c r="U12" s="2">
        <f>(MONTH(U11+7)=MONTH(S6))*(U11+7)</f>
        <v>42333</v>
      </c>
      <c r="V12" s="2">
        <f>(MONTH(V11+7)=MONTH(S6))*(V11+7)</f>
        <v>42334</v>
      </c>
      <c r="W12" s="2">
        <f>(MONTH(W11+7)=MONTH(S6))*(W11+7)</f>
        <v>42335</v>
      </c>
      <c r="X12" s="2">
        <f>(MONTH(X11+7)=MONTH(S6))*(X11+7)</f>
        <v>42336</v>
      </c>
      <c r="Y12" s="3">
        <f>(MONTH(Y11+7)=MONTH(S6))*(Y11+7)</f>
        <v>42337</v>
      </c>
      <c r="Z12" s="11"/>
      <c r="AB12" s="41" t="b">
        <v>1</v>
      </c>
      <c r="AC12" s="42"/>
      <c r="AD12" s="43"/>
    </row>
    <row r="13" spans="1:30" ht="16.5" customHeight="1">
      <c r="A13" s="10"/>
      <c r="B13" s="11"/>
      <c r="C13" s="2">
        <f>(MONTH(C11+14)=MONTH(C6))*(C11+14)</f>
        <v>0</v>
      </c>
      <c r="D13" s="2">
        <f>(MONTH(D11+14)=MONTH(C6))*(D11+14)</f>
        <v>0</v>
      </c>
      <c r="E13" s="2">
        <f>(MONTH(E11+14)=MONTH(C6))*(E11+14)</f>
        <v>0</v>
      </c>
      <c r="F13" s="2">
        <f>(MONTH(F11+14)=MONTH(C6))*(F11+14)</f>
        <v>0</v>
      </c>
      <c r="G13" s="2">
        <f>(MONTH(G11+14)=MONTH(C6))*(G11+14)</f>
        <v>0</v>
      </c>
      <c r="H13" s="2">
        <f>(MONTH(H11+14)=MONTH(C6))*(H11+14)</f>
        <v>0</v>
      </c>
      <c r="I13" s="3">
        <f>(MONTH(I11+14)=MONTH(C6))*(I11+14)</f>
        <v>0</v>
      </c>
      <c r="J13" s="6"/>
      <c r="K13" s="2">
        <f>(MONTH(K11+14)=MONTH(K6))*(K11+14)</f>
        <v>0</v>
      </c>
      <c r="L13" s="2">
        <f>(MONTH(L11+14)=MONTH(K6))*(L11+14)</f>
        <v>0</v>
      </c>
      <c r="M13" s="2">
        <f>(MONTH(M11+14)=MONTH(K6))*(M11+14)</f>
        <v>0</v>
      </c>
      <c r="N13" s="2">
        <f>(MONTH(N11+14)=MONTH(K6))*(N11+14)</f>
        <v>0</v>
      </c>
      <c r="O13" s="2">
        <f>(MONTH(O11+14)=MONTH(K6))*(O11+14)</f>
        <v>0</v>
      </c>
      <c r="P13" s="2">
        <f>(MONTH(P11+14)=MONTH(K6))*(P11+14)</f>
        <v>0</v>
      </c>
      <c r="Q13" s="3">
        <f>(MONTH(Q11+14)=MONTH(K6))*(Q11+14)</f>
        <v>0</v>
      </c>
      <c r="R13" s="6"/>
      <c r="S13" s="2">
        <f>(MONTH(S11+14)=MONTH(S6))*(S11+14)</f>
        <v>42338</v>
      </c>
      <c r="T13" s="2">
        <f>(MONTH(T11+14)=MONTH(S6))*(T11+14)</f>
        <v>0</v>
      </c>
      <c r="U13" s="2">
        <f>(MONTH(U11+14)=MONTH(S6))*(U11+14)</f>
        <v>0</v>
      </c>
      <c r="V13" s="2">
        <f>(MONTH(V11+14)=MONTH(S6))*(V11+14)</f>
        <v>0</v>
      </c>
      <c r="W13" s="2">
        <f>(MONTH(W11+14)=MONTH(S6))*(W11+14)</f>
        <v>0</v>
      </c>
      <c r="X13" s="2">
        <f>(MONTH(X11+14)=MONTH(S6))*(X11+14)</f>
        <v>0</v>
      </c>
      <c r="Y13" s="3">
        <f>(MONTH(Y11+14)=MONTH(S6))*(Y11+14)</f>
        <v>0</v>
      </c>
      <c r="Z13" s="11"/>
      <c r="AB13" s="69" t="s">
        <v>24</v>
      </c>
      <c r="AC13" s="44">
        <f>DATE(ANUAL,12,22)</f>
        <v>42360</v>
      </c>
      <c r="AD13" s="45" t="s">
        <v>21</v>
      </c>
    </row>
    <row r="14" spans="1:30" ht="16.5">
      <c r="A14" s="10"/>
      <c r="B14" s="11"/>
      <c r="C14" s="7"/>
      <c r="D14" s="7"/>
      <c r="E14" s="7"/>
      <c r="F14" s="7"/>
      <c r="G14" s="7"/>
      <c r="H14" s="7"/>
      <c r="I14" s="7"/>
      <c r="J14" s="6"/>
      <c r="K14" s="7"/>
      <c r="L14" s="7"/>
      <c r="M14" s="7"/>
      <c r="N14" s="7"/>
      <c r="O14" s="7"/>
      <c r="P14" s="7"/>
      <c r="Q14" s="7"/>
      <c r="R14" s="6"/>
      <c r="S14" s="7"/>
      <c r="T14" s="7"/>
      <c r="U14" s="7"/>
      <c r="V14" s="7"/>
      <c r="W14" s="7"/>
      <c r="X14" s="7"/>
      <c r="Y14" s="7"/>
      <c r="Z14" s="11"/>
      <c r="AB14" s="70"/>
      <c r="AC14" s="44">
        <f>AC13+1</f>
        <v>42361</v>
      </c>
      <c r="AD14" s="45" t="s">
        <v>21</v>
      </c>
    </row>
    <row r="15" spans="1:30" ht="16.5">
      <c r="A15" s="10"/>
      <c r="B15" s="11"/>
      <c r="C15" s="74">
        <f>DATE($AC$2,MONTH(I3)+3,1)</f>
        <v>42339</v>
      </c>
      <c r="D15" s="74"/>
      <c r="E15" s="74"/>
      <c r="F15" s="74"/>
      <c r="G15" s="74"/>
      <c r="H15" s="74"/>
      <c r="I15" s="74"/>
      <c r="J15" s="6"/>
      <c r="K15" s="66">
        <f>DATE($AC$2,MONTH(I3)+4,1)</f>
        <v>42370</v>
      </c>
      <c r="L15" s="75"/>
      <c r="M15" s="75"/>
      <c r="N15" s="75"/>
      <c r="O15" s="75"/>
      <c r="P15" s="75"/>
      <c r="Q15" s="76"/>
      <c r="R15" s="6"/>
      <c r="S15" s="66">
        <f>DATE($AC$2,MONTH(I3)+5,1)</f>
        <v>42401</v>
      </c>
      <c r="T15" s="67"/>
      <c r="U15" s="67"/>
      <c r="V15" s="67"/>
      <c r="W15" s="67"/>
      <c r="X15" s="67"/>
      <c r="Y15" s="68"/>
      <c r="Z15" s="11"/>
      <c r="AB15" s="70"/>
      <c r="AC15" s="44">
        <f aca="true" t="shared" si="3" ref="AC15:AC29">AC14+1</f>
        <v>42362</v>
      </c>
      <c r="AD15" s="45" t="s">
        <v>21</v>
      </c>
    </row>
    <row r="16" spans="1:30" ht="18" customHeight="1">
      <c r="A16" s="10"/>
      <c r="B16" s="11"/>
      <c r="C16" s="1" t="s">
        <v>0</v>
      </c>
      <c r="D16" s="1" t="s">
        <v>1</v>
      </c>
      <c r="E16" s="1" t="s">
        <v>1</v>
      </c>
      <c r="F16" s="1" t="s">
        <v>2</v>
      </c>
      <c r="G16" s="1" t="s">
        <v>3</v>
      </c>
      <c r="H16" s="1" t="s">
        <v>4</v>
      </c>
      <c r="I16" s="1" t="s">
        <v>5</v>
      </c>
      <c r="J16" s="6"/>
      <c r="K16" s="1" t="s">
        <v>0</v>
      </c>
      <c r="L16" s="1" t="s">
        <v>1</v>
      </c>
      <c r="M16" s="1" t="s">
        <v>1</v>
      </c>
      <c r="N16" s="1" t="s">
        <v>2</v>
      </c>
      <c r="O16" s="1" t="s">
        <v>3</v>
      </c>
      <c r="P16" s="1" t="s">
        <v>4</v>
      </c>
      <c r="Q16" s="1" t="s">
        <v>5</v>
      </c>
      <c r="R16" s="6"/>
      <c r="S16" s="1" t="s">
        <v>0</v>
      </c>
      <c r="T16" s="1" t="s">
        <v>1</v>
      </c>
      <c r="U16" s="1" t="s">
        <v>1</v>
      </c>
      <c r="V16" s="1" t="s">
        <v>2</v>
      </c>
      <c r="W16" s="1" t="s">
        <v>3</v>
      </c>
      <c r="X16" s="1" t="s">
        <v>4</v>
      </c>
      <c r="Y16" s="1" t="s">
        <v>5</v>
      </c>
      <c r="Z16" s="11"/>
      <c r="AB16" s="70"/>
      <c r="AC16" s="44">
        <f t="shared" si="3"/>
        <v>42363</v>
      </c>
      <c r="AD16" s="45" t="s">
        <v>21</v>
      </c>
    </row>
    <row r="17" spans="1:30" ht="16.5">
      <c r="A17" s="10"/>
      <c r="B17" s="11"/>
      <c r="C17" s="2">
        <f>(WEEKDAY(C15,2)=1)*C15</f>
        <v>0</v>
      </c>
      <c r="D17" s="2">
        <f>(WEEKDAY(C15,2)=2)*C15+(C17&gt;0)+C17</f>
        <v>42339</v>
      </c>
      <c r="E17" s="2">
        <f>(WEEKDAY(C15,2)=3)*C15+(D17&gt;0)+D17</f>
        <v>42340</v>
      </c>
      <c r="F17" s="2">
        <f>(WEEKDAY(C15,2)=4)*C15+(E17&gt;0)+E17</f>
        <v>42341</v>
      </c>
      <c r="G17" s="2">
        <f>(WEEKDAY(C15,2)=5)*C15+(F17&gt;0)+F17</f>
        <v>42342</v>
      </c>
      <c r="H17" s="2">
        <f>(WEEKDAY(C15,2)=6)*C15+(G17&gt;0)+G17</f>
        <v>42343</v>
      </c>
      <c r="I17" s="3">
        <f>(WEEKDAY(C15,2)=7)*C15+(H17&gt;0)+H17</f>
        <v>42344</v>
      </c>
      <c r="J17" s="6"/>
      <c r="K17" s="2">
        <f>(WEEKDAY(K15,2)=1)*K15</f>
        <v>0</v>
      </c>
      <c r="L17" s="2">
        <f>(WEEKDAY(K15,2)=2)*K15+(K17&gt;0)+K17</f>
        <v>0</v>
      </c>
      <c r="M17" s="2">
        <f>(WEEKDAY(K15,2)=3)*K15+(L17&gt;0)+L17</f>
        <v>0</v>
      </c>
      <c r="N17" s="2">
        <f>(WEEKDAY(K15,2)=4)*K15+(M17&gt;0)+M17</f>
        <v>0</v>
      </c>
      <c r="O17" s="2">
        <f>(WEEKDAY(K15,2)=5)*K15+(N17&gt;0)+N17</f>
        <v>42370</v>
      </c>
      <c r="P17" s="2">
        <f>(WEEKDAY(K15,2)=6)*K15+(O17&gt;0)+O17</f>
        <v>42371</v>
      </c>
      <c r="Q17" s="3">
        <f>(WEEKDAY(K15,2)=7)*K15+(P17&gt;0)+P17</f>
        <v>42372</v>
      </c>
      <c r="R17" s="6"/>
      <c r="S17" s="2">
        <f>(WEEKDAY(S15,2)=1)*S15</f>
        <v>42401</v>
      </c>
      <c r="T17" s="2">
        <f>(WEEKDAY(S15,2)=2)*S15+(S17&gt;0)+S17</f>
        <v>42402</v>
      </c>
      <c r="U17" s="2">
        <f>(WEEKDAY(S15,2)=3)*S15+(T17&gt;0)+T17</f>
        <v>42403</v>
      </c>
      <c r="V17" s="2">
        <f>(WEEKDAY(S15,2)=4)*S15+(U17&gt;0)+U17</f>
        <v>42404</v>
      </c>
      <c r="W17" s="2">
        <f>(WEEKDAY(S15,2)=5)*S15+(V17&gt;0)+V17</f>
        <v>42405</v>
      </c>
      <c r="X17" s="2">
        <f>(WEEKDAY(S15,2)=6)*S15+(W17&gt;0)+W17</f>
        <v>42406</v>
      </c>
      <c r="Y17" s="3">
        <f>(WEEKDAY(S15,2)=7)*S15+(X17&gt;0)+X17</f>
        <v>42407</v>
      </c>
      <c r="Z17" s="11"/>
      <c r="AB17" s="70"/>
      <c r="AC17" s="44">
        <f t="shared" si="3"/>
        <v>42364</v>
      </c>
      <c r="AD17" s="45" t="s">
        <v>21</v>
      </c>
    </row>
    <row r="18" spans="1:30" ht="16.5">
      <c r="A18" s="10"/>
      <c r="B18" s="11"/>
      <c r="C18" s="2">
        <f>I17+1</f>
        <v>42345</v>
      </c>
      <c r="D18" s="2">
        <f>C18+1</f>
        <v>42346</v>
      </c>
      <c r="E18" s="2">
        <f aca="true" t="shared" si="4" ref="E18:I20">D18+1</f>
        <v>42347</v>
      </c>
      <c r="F18" s="2">
        <f t="shared" si="4"/>
        <v>42348</v>
      </c>
      <c r="G18" s="2">
        <f t="shared" si="4"/>
        <v>42349</v>
      </c>
      <c r="H18" s="2">
        <f t="shared" si="4"/>
        <v>42350</v>
      </c>
      <c r="I18" s="3">
        <f t="shared" si="4"/>
        <v>42351</v>
      </c>
      <c r="J18" s="6"/>
      <c r="K18" s="2">
        <f>Q17+1</f>
        <v>42373</v>
      </c>
      <c r="L18" s="2">
        <f>K18+1</f>
        <v>42374</v>
      </c>
      <c r="M18" s="2">
        <f aca="true" t="shared" si="5" ref="M18:Q20">L18+1</f>
        <v>42375</v>
      </c>
      <c r="N18" s="2">
        <f>M18+1</f>
        <v>42376</v>
      </c>
      <c r="O18" s="2">
        <f t="shared" si="5"/>
        <v>42377</v>
      </c>
      <c r="P18" s="2">
        <f t="shared" si="5"/>
        <v>42378</v>
      </c>
      <c r="Q18" s="3">
        <f t="shared" si="5"/>
        <v>42379</v>
      </c>
      <c r="R18" s="6"/>
      <c r="S18" s="2">
        <f>Y17+1</f>
        <v>42408</v>
      </c>
      <c r="T18" s="2">
        <f>S18+1</f>
        <v>42409</v>
      </c>
      <c r="U18" s="2">
        <f aca="true" t="shared" si="6" ref="U18:Y20">T18+1</f>
        <v>42410</v>
      </c>
      <c r="V18" s="2">
        <f t="shared" si="6"/>
        <v>42411</v>
      </c>
      <c r="W18" s="2">
        <f t="shared" si="6"/>
        <v>42412</v>
      </c>
      <c r="X18" s="2">
        <f t="shared" si="6"/>
        <v>42413</v>
      </c>
      <c r="Y18" s="3">
        <f t="shared" si="6"/>
        <v>42414</v>
      </c>
      <c r="Z18" s="11"/>
      <c r="AB18" s="70"/>
      <c r="AC18" s="44">
        <f t="shared" si="3"/>
        <v>42365</v>
      </c>
      <c r="AD18" s="45" t="s">
        <v>21</v>
      </c>
    </row>
    <row r="19" spans="1:30" ht="16.5">
      <c r="A19" s="10"/>
      <c r="B19" s="11"/>
      <c r="C19" s="2">
        <f>I18+1</f>
        <v>42352</v>
      </c>
      <c r="D19" s="2">
        <f>C19+1</f>
        <v>42353</v>
      </c>
      <c r="E19" s="2">
        <f t="shared" si="4"/>
        <v>42354</v>
      </c>
      <c r="F19" s="2">
        <f t="shared" si="4"/>
        <v>42355</v>
      </c>
      <c r="G19" s="2">
        <f t="shared" si="4"/>
        <v>42356</v>
      </c>
      <c r="H19" s="2">
        <f t="shared" si="4"/>
        <v>42357</v>
      </c>
      <c r="I19" s="3">
        <f t="shared" si="4"/>
        <v>42358</v>
      </c>
      <c r="J19" s="6"/>
      <c r="K19" s="2">
        <f>Q18+1</f>
        <v>42380</v>
      </c>
      <c r="L19" s="2">
        <f>K19+1</f>
        <v>42381</v>
      </c>
      <c r="M19" s="2">
        <f t="shared" si="5"/>
        <v>42382</v>
      </c>
      <c r="N19" s="2">
        <f>M19+1</f>
        <v>42383</v>
      </c>
      <c r="O19" s="2">
        <f t="shared" si="5"/>
        <v>42384</v>
      </c>
      <c r="P19" s="2">
        <f t="shared" si="5"/>
        <v>42385</v>
      </c>
      <c r="Q19" s="3">
        <f t="shared" si="5"/>
        <v>42386</v>
      </c>
      <c r="R19" s="6"/>
      <c r="S19" s="2">
        <f>Y18+1</f>
        <v>42415</v>
      </c>
      <c r="T19" s="2">
        <f>S19+1</f>
        <v>42416</v>
      </c>
      <c r="U19" s="2">
        <f t="shared" si="6"/>
        <v>42417</v>
      </c>
      <c r="V19" s="2">
        <f t="shared" si="6"/>
        <v>42418</v>
      </c>
      <c r="W19" s="2">
        <f t="shared" si="6"/>
        <v>42419</v>
      </c>
      <c r="X19" s="2">
        <f t="shared" si="6"/>
        <v>42420</v>
      </c>
      <c r="Y19" s="3">
        <f t="shared" si="6"/>
        <v>42421</v>
      </c>
      <c r="Z19" s="11"/>
      <c r="AB19" s="70"/>
      <c r="AC19" s="44">
        <f t="shared" si="3"/>
        <v>42366</v>
      </c>
      <c r="AD19" s="45" t="s">
        <v>21</v>
      </c>
    </row>
    <row r="20" spans="1:30" ht="16.5">
      <c r="A20" s="10"/>
      <c r="B20" s="11"/>
      <c r="C20" s="2">
        <f>I19+1</f>
        <v>42359</v>
      </c>
      <c r="D20" s="2">
        <f>C20+1</f>
        <v>42360</v>
      </c>
      <c r="E20" s="2">
        <f t="shared" si="4"/>
        <v>42361</v>
      </c>
      <c r="F20" s="2">
        <f t="shared" si="4"/>
        <v>42362</v>
      </c>
      <c r="G20" s="2">
        <f t="shared" si="4"/>
        <v>42363</v>
      </c>
      <c r="H20" s="2">
        <f t="shared" si="4"/>
        <v>42364</v>
      </c>
      <c r="I20" s="3">
        <f t="shared" si="4"/>
        <v>42365</v>
      </c>
      <c r="J20" s="6"/>
      <c r="K20" s="2">
        <f>Q19+1</f>
        <v>42387</v>
      </c>
      <c r="L20" s="2">
        <f>K20+1</f>
        <v>42388</v>
      </c>
      <c r="M20" s="2">
        <f t="shared" si="5"/>
        <v>42389</v>
      </c>
      <c r="N20" s="2">
        <f>M20+1</f>
        <v>42390</v>
      </c>
      <c r="O20" s="2">
        <f t="shared" si="5"/>
        <v>42391</v>
      </c>
      <c r="P20" s="2">
        <f t="shared" si="5"/>
        <v>42392</v>
      </c>
      <c r="Q20" s="3">
        <f t="shared" si="5"/>
        <v>42393</v>
      </c>
      <c r="R20" s="6"/>
      <c r="S20" s="2">
        <f>Y19+1</f>
        <v>42422</v>
      </c>
      <c r="T20" s="2">
        <f>S20+1</f>
        <v>42423</v>
      </c>
      <c r="U20" s="2">
        <f t="shared" si="6"/>
        <v>42424</v>
      </c>
      <c r="V20" s="2">
        <f t="shared" si="6"/>
        <v>42425</v>
      </c>
      <c r="W20" s="2">
        <f t="shared" si="6"/>
        <v>42426</v>
      </c>
      <c r="X20" s="2">
        <f t="shared" si="6"/>
        <v>42427</v>
      </c>
      <c r="Y20" s="3">
        <f t="shared" si="6"/>
        <v>42428</v>
      </c>
      <c r="Z20" s="11"/>
      <c r="AB20" s="70"/>
      <c r="AC20" s="44">
        <f t="shared" si="3"/>
        <v>42367</v>
      </c>
      <c r="AD20" s="45" t="s">
        <v>21</v>
      </c>
    </row>
    <row r="21" spans="1:30" ht="16.5">
      <c r="A21" s="10"/>
      <c r="B21" s="11"/>
      <c r="C21" s="2">
        <f>(MONTH(C20+7)=MONTH(C15))*(C20+7)</f>
        <v>42366</v>
      </c>
      <c r="D21" s="2">
        <f>(MONTH(D20+7)=MONTH(C15))*(D20+7)</f>
        <v>42367</v>
      </c>
      <c r="E21" s="2">
        <f>(MONTH(E20+7)=MONTH(C15))*(E20+7)</f>
        <v>42368</v>
      </c>
      <c r="F21" s="2">
        <f>(MONTH(F20+7)=MONTH(C15))*(F20+7)</f>
        <v>42369</v>
      </c>
      <c r="G21" s="2">
        <f>(MONTH(G20+7)=MONTH(C15))*(G20+7)</f>
        <v>0</v>
      </c>
      <c r="H21" s="2">
        <f>(MONTH(H20+7)=MONTH(C15))*(H20+7)</f>
        <v>0</v>
      </c>
      <c r="I21" s="3">
        <f>(MONTH(I20+7)=MONTH(C15))*(I20+7)</f>
        <v>0</v>
      </c>
      <c r="J21" s="6"/>
      <c r="K21" s="2">
        <f>(MONTH(K20+7)=MONTH(K15))*(K20+7)</f>
        <v>42394</v>
      </c>
      <c r="L21" s="2">
        <f>(MONTH(L20+7)=MONTH(K15))*(L20+7)</f>
        <v>42395</v>
      </c>
      <c r="M21" s="2">
        <f>(MONTH(M20+7)=MONTH(K15))*(M20+7)</f>
        <v>42396</v>
      </c>
      <c r="N21" s="2">
        <f>(MONTH(N20+7)=MONTH(K15))*(N20+7)</f>
        <v>42397</v>
      </c>
      <c r="O21" s="2">
        <f>(MONTH(O20+7)=MONTH(K15))*(O20+7)</f>
        <v>42398</v>
      </c>
      <c r="P21" s="2">
        <f>(MONTH(P20+7)=MONTH(K15))*(P20+7)</f>
        <v>42399</v>
      </c>
      <c r="Q21" s="3">
        <f>(MONTH(Q20+7)=MONTH(K15))*(Q20+7)</f>
        <v>42400</v>
      </c>
      <c r="R21" s="6"/>
      <c r="S21" s="2">
        <f>(MONTH(S20+7)=MONTH(S15))*(S20+7)</f>
        <v>42429</v>
      </c>
      <c r="T21" s="2">
        <f>(MONTH(T20+7)=MONTH(S15))*(T20+7)</f>
        <v>0</v>
      </c>
      <c r="U21" s="2">
        <f>(MONTH(U20+7)=MONTH(S15))*(U20+7)</f>
        <v>0</v>
      </c>
      <c r="V21" s="2">
        <f>(MONTH(V20+7)=MONTH(S15))*(V20+7)</f>
        <v>0</v>
      </c>
      <c r="W21" s="2">
        <f>(MONTH(W20+7)=MONTH(S15))*(W20+7)</f>
        <v>0</v>
      </c>
      <c r="X21" s="2">
        <f>(MONTH(X20+7)=MONTH(S15))*(X20+7)</f>
        <v>0</v>
      </c>
      <c r="Y21" s="3">
        <f>(MONTH(Y20+7)=MONTH(S15))*(Y20+7)</f>
        <v>0</v>
      </c>
      <c r="Z21" s="11"/>
      <c r="AB21" s="70"/>
      <c r="AC21" s="44">
        <f t="shared" si="3"/>
        <v>42368</v>
      </c>
      <c r="AD21" s="45" t="s">
        <v>21</v>
      </c>
    </row>
    <row r="22" spans="1:30" ht="16.5">
      <c r="A22" s="10"/>
      <c r="B22" s="11"/>
      <c r="C22" s="2">
        <f>(MONTH(C20+14)=MONTH(C15))*(C20+14)</f>
        <v>0</v>
      </c>
      <c r="D22" s="2">
        <f>(MONTH(D20+14)=MONTH(C15))*(D20+14)</f>
        <v>0</v>
      </c>
      <c r="E22" s="2">
        <f>(MONTH(E20+14)=MONTH(C15))*(E20+14)</f>
        <v>0</v>
      </c>
      <c r="F22" s="2">
        <f>(MONTH(F20+14)=MONTH(C15))*(F20+14)</f>
        <v>0</v>
      </c>
      <c r="G22" s="2">
        <f>(MONTH(G20+14)=MONTH(C15))*(G20+14)</f>
        <v>0</v>
      </c>
      <c r="H22" s="2">
        <f>(MONTH(H20+14)=MONTH(C15))*(H20+14)</f>
        <v>0</v>
      </c>
      <c r="I22" s="3">
        <f>(MONTH(I20+14)=MONTH(C15))*(I20+14)</f>
        <v>0</v>
      </c>
      <c r="J22" s="6"/>
      <c r="K22" s="2">
        <f>(MONTH(K20+14)=MONTH(K15))*(K20+14)</f>
        <v>0</v>
      </c>
      <c r="L22" s="2">
        <f>(MONTH(L20+14)=MONTH(K15))*(L20+14)</f>
        <v>0</v>
      </c>
      <c r="M22" s="2">
        <f>(MONTH(M20+14)=MONTH(K15))*(M20+14)</f>
        <v>0</v>
      </c>
      <c r="N22" s="2">
        <f>(MONTH(N20+14)=MONTH(K15))*(N20+14)</f>
        <v>0</v>
      </c>
      <c r="O22" s="2">
        <f>(MONTH(O20+14)=MONTH(K15))*(O20+14)</f>
        <v>0</v>
      </c>
      <c r="P22" s="2">
        <f>(MONTH(P20+14)=MONTH(K15))*(P20+14)</f>
        <v>0</v>
      </c>
      <c r="Q22" s="3">
        <f>(MONTH(Q20+14)=MONTH(K15))*(Q20+14)</f>
        <v>0</v>
      </c>
      <c r="R22" s="6"/>
      <c r="S22" s="2">
        <f>(MONTH(S20+14)=MONTH(S15))*(S20+14)</f>
        <v>0</v>
      </c>
      <c r="T22" s="2">
        <f>(MONTH(T20+14)=MONTH(S15))*(T20+14)</f>
        <v>0</v>
      </c>
      <c r="U22" s="2">
        <f>(MONTH(U20+14)=MONTH(S15))*(U20+14)</f>
        <v>0</v>
      </c>
      <c r="V22" s="2">
        <f>(MONTH(V20+14)=MONTH(S15))*(V20+14)</f>
        <v>0</v>
      </c>
      <c r="W22" s="2">
        <f>(MONTH(W20+14)=MONTH(S15))*(W20+14)</f>
        <v>0</v>
      </c>
      <c r="X22" s="2">
        <f>(MONTH(X20+14)=MONTH(S15))*(X20+14)</f>
        <v>0</v>
      </c>
      <c r="Y22" s="3">
        <f>(MONTH(Y20+14)=MONTH(S15))*(Y20+14)</f>
        <v>0</v>
      </c>
      <c r="Z22" s="11"/>
      <c r="AB22" s="70"/>
      <c r="AC22" s="44">
        <f t="shared" si="3"/>
        <v>42369</v>
      </c>
      <c r="AD22" s="45" t="s">
        <v>21</v>
      </c>
    </row>
    <row r="23" spans="1:30" ht="16.5">
      <c r="A23" s="10"/>
      <c r="B23" s="11"/>
      <c r="C23" s="8"/>
      <c r="D23" s="8"/>
      <c r="E23" s="8"/>
      <c r="F23" s="8"/>
      <c r="G23" s="8"/>
      <c r="H23" s="8"/>
      <c r="I23" s="8"/>
      <c r="J23" s="6"/>
      <c r="K23" s="8"/>
      <c r="L23" s="8"/>
      <c r="M23" s="8"/>
      <c r="N23" s="8"/>
      <c r="O23" s="8"/>
      <c r="P23" s="8"/>
      <c r="Q23" s="8"/>
      <c r="R23" s="6"/>
      <c r="S23" s="8"/>
      <c r="T23" s="8"/>
      <c r="U23" s="8"/>
      <c r="V23" s="8"/>
      <c r="W23" s="8"/>
      <c r="X23" s="8"/>
      <c r="Y23" s="8"/>
      <c r="Z23" s="11"/>
      <c r="AB23" s="70"/>
      <c r="AC23" s="44">
        <f t="shared" si="3"/>
        <v>42370</v>
      </c>
      <c r="AD23" s="45" t="s">
        <v>21</v>
      </c>
    </row>
    <row r="24" spans="1:30" ht="16.5">
      <c r="A24" s="10"/>
      <c r="B24" s="11"/>
      <c r="C24" s="74">
        <f>DATE($AC$2,MONTH(I3)+6,1)</f>
        <v>42430</v>
      </c>
      <c r="D24" s="74"/>
      <c r="E24" s="74"/>
      <c r="F24" s="74"/>
      <c r="G24" s="74"/>
      <c r="H24" s="74"/>
      <c r="I24" s="74"/>
      <c r="J24" s="6"/>
      <c r="K24" s="66">
        <f>DATE($AC$2,MONTH(I3)+7,1)</f>
        <v>42461</v>
      </c>
      <c r="L24" s="75"/>
      <c r="M24" s="75"/>
      <c r="N24" s="75"/>
      <c r="O24" s="75"/>
      <c r="P24" s="75"/>
      <c r="Q24" s="76"/>
      <c r="R24" s="6"/>
      <c r="S24" s="66">
        <f>DATE($AC$2,MONTH(I3)+8,1)</f>
        <v>42491</v>
      </c>
      <c r="T24" s="67"/>
      <c r="U24" s="67"/>
      <c r="V24" s="67"/>
      <c r="W24" s="67"/>
      <c r="X24" s="67"/>
      <c r="Y24" s="68"/>
      <c r="Z24" s="11"/>
      <c r="AB24" s="70"/>
      <c r="AC24" s="44">
        <f t="shared" si="3"/>
        <v>42371</v>
      </c>
      <c r="AD24" s="45" t="s">
        <v>21</v>
      </c>
    </row>
    <row r="25" spans="1:30" ht="16.5">
      <c r="A25" s="10"/>
      <c r="B25" s="11"/>
      <c r="C25" s="1" t="s">
        <v>0</v>
      </c>
      <c r="D25" s="1" t="s">
        <v>1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6"/>
      <c r="K25" s="1" t="s">
        <v>0</v>
      </c>
      <c r="L25" s="1" t="s">
        <v>1</v>
      </c>
      <c r="M25" s="1" t="s">
        <v>1</v>
      </c>
      <c r="N25" s="1" t="s">
        <v>2</v>
      </c>
      <c r="O25" s="1" t="s">
        <v>3</v>
      </c>
      <c r="P25" s="1" t="s">
        <v>4</v>
      </c>
      <c r="Q25" s="1" t="s">
        <v>5</v>
      </c>
      <c r="R25" s="6"/>
      <c r="S25" s="1" t="s">
        <v>0</v>
      </c>
      <c r="T25" s="1" t="s">
        <v>1</v>
      </c>
      <c r="U25" s="1" t="s">
        <v>1</v>
      </c>
      <c r="V25" s="1" t="s">
        <v>2</v>
      </c>
      <c r="W25" s="1" t="s">
        <v>3</v>
      </c>
      <c r="X25" s="1" t="s">
        <v>4</v>
      </c>
      <c r="Y25" s="1" t="s">
        <v>5</v>
      </c>
      <c r="Z25" s="11"/>
      <c r="AB25" s="70"/>
      <c r="AC25" s="44">
        <f t="shared" si="3"/>
        <v>42372</v>
      </c>
      <c r="AD25" s="45" t="s">
        <v>21</v>
      </c>
    </row>
    <row r="26" spans="1:30" ht="16.5">
      <c r="A26" s="10"/>
      <c r="B26" s="11"/>
      <c r="C26" s="2">
        <f>(WEEKDAY(C24,2)=1)*C24</f>
        <v>0</v>
      </c>
      <c r="D26" s="2">
        <f>(WEEKDAY(C24,2)=2)*C24+(C26&gt;0)+C26</f>
        <v>42430</v>
      </c>
      <c r="E26" s="2">
        <f>(WEEKDAY(C24,2)=3)*C24+(D26&gt;0)+D26</f>
        <v>42431</v>
      </c>
      <c r="F26" s="2">
        <f>(WEEKDAY(C24,2)=4)*C24+(E26&gt;0)+E26</f>
        <v>42432</v>
      </c>
      <c r="G26" s="2">
        <f>(WEEKDAY(C24,2)=5)*C24+(F26&gt;0)+F26</f>
        <v>42433</v>
      </c>
      <c r="H26" s="2">
        <f>(WEEKDAY(C24,2)=6)*C24+(G26&gt;0)+G26</f>
        <v>42434</v>
      </c>
      <c r="I26" s="3">
        <f>(WEEKDAY(C24,2)=7)*C24+(H26&gt;0)+H26</f>
        <v>42435</v>
      </c>
      <c r="J26" s="6"/>
      <c r="K26" s="2">
        <f>(WEEKDAY(K24,2)=1)*K24</f>
        <v>0</v>
      </c>
      <c r="L26" s="2">
        <f>(WEEKDAY(K24,2)=2)*K24+(K26&gt;0)+K26</f>
        <v>0</v>
      </c>
      <c r="M26" s="2">
        <f>(WEEKDAY(K24,2)=3)*K24+(L26&gt;0)+L26</f>
        <v>0</v>
      </c>
      <c r="N26" s="2">
        <f>(WEEKDAY(K24,2)=4)*K24+(M26&gt;0)+M26</f>
        <v>0</v>
      </c>
      <c r="O26" s="2">
        <f>(WEEKDAY(K24,2)=5)*K24+(N26&gt;0)+N26</f>
        <v>42461</v>
      </c>
      <c r="P26" s="2">
        <f>(WEEKDAY(K24,2)=6)*K24+(O26&gt;0)+O26</f>
        <v>42462</v>
      </c>
      <c r="Q26" s="3">
        <f>(WEEKDAY(K24,2)=7)*K24+(P26&gt;0)+P26</f>
        <v>42463</v>
      </c>
      <c r="R26" s="6"/>
      <c r="S26" s="2">
        <f>(WEEKDAY(S24,2)=1)*S24</f>
        <v>0</v>
      </c>
      <c r="T26" s="2">
        <f>(WEEKDAY(S24,2)=2)*S24+(S26&gt;0)+S26</f>
        <v>0</v>
      </c>
      <c r="U26" s="2">
        <f>(WEEKDAY(S24,2)=3)*S24+(T26&gt;0)+T26</f>
        <v>0</v>
      </c>
      <c r="V26" s="2">
        <f>(WEEKDAY(S24,2)=4)*S24+(U26&gt;0)+U26</f>
        <v>0</v>
      </c>
      <c r="W26" s="2">
        <f>(WEEKDAY(S24,2)=5)*S24+(V26&gt;0)+V26</f>
        <v>0</v>
      </c>
      <c r="X26" s="2">
        <f>(WEEKDAY(S24,2)=6)*S24+(W26&gt;0)+W26</f>
        <v>0</v>
      </c>
      <c r="Y26" s="3">
        <f>(WEEKDAY(S24,2)=7)*S24+(X26&gt;0)+X26</f>
        <v>42491</v>
      </c>
      <c r="Z26" s="11"/>
      <c r="AB26" s="70"/>
      <c r="AC26" s="44">
        <f t="shared" si="3"/>
        <v>42373</v>
      </c>
      <c r="AD26" s="45" t="s">
        <v>21</v>
      </c>
    </row>
    <row r="27" spans="1:30" ht="16.5">
      <c r="A27" s="10"/>
      <c r="B27" s="11"/>
      <c r="C27" s="2">
        <f>I26+1</f>
        <v>42436</v>
      </c>
      <c r="D27" s="2">
        <f>C27+1</f>
        <v>42437</v>
      </c>
      <c r="E27" s="2">
        <f aca="true" t="shared" si="7" ref="E27:I29">D27+1</f>
        <v>42438</v>
      </c>
      <c r="F27" s="2">
        <f t="shared" si="7"/>
        <v>42439</v>
      </c>
      <c r="G27" s="2">
        <f t="shared" si="7"/>
        <v>42440</v>
      </c>
      <c r="H27" s="2">
        <f t="shared" si="7"/>
        <v>42441</v>
      </c>
      <c r="I27" s="3">
        <f t="shared" si="7"/>
        <v>42442</v>
      </c>
      <c r="J27" s="6"/>
      <c r="K27" s="2">
        <f>Q26+1</f>
        <v>42464</v>
      </c>
      <c r="L27" s="2">
        <f>K27+1</f>
        <v>42465</v>
      </c>
      <c r="M27" s="2">
        <f aca="true" t="shared" si="8" ref="M27:Q29">L27+1</f>
        <v>42466</v>
      </c>
      <c r="N27" s="2">
        <f>M27+1</f>
        <v>42467</v>
      </c>
      <c r="O27" s="2">
        <f t="shared" si="8"/>
        <v>42468</v>
      </c>
      <c r="P27" s="2">
        <f t="shared" si="8"/>
        <v>42469</v>
      </c>
      <c r="Q27" s="3">
        <f t="shared" si="8"/>
        <v>42470</v>
      </c>
      <c r="R27" s="6"/>
      <c r="S27" s="2">
        <f>Y26+1</f>
        <v>42492</v>
      </c>
      <c r="T27" s="2">
        <f>S27+1</f>
        <v>42493</v>
      </c>
      <c r="U27" s="2">
        <f aca="true" t="shared" si="9" ref="U27:Y29">T27+1</f>
        <v>42494</v>
      </c>
      <c r="V27" s="2">
        <f t="shared" si="9"/>
        <v>42495</v>
      </c>
      <c r="W27" s="2">
        <f t="shared" si="9"/>
        <v>42496</v>
      </c>
      <c r="X27" s="2">
        <f t="shared" si="9"/>
        <v>42497</v>
      </c>
      <c r="Y27" s="3">
        <f t="shared" si="9"/>
        <v>42498</v>
      </c>
      <c r="Z27" s="11"/>
      <c r="AB27" s="70"/>
      <c r="AC27" s="44">
        <f t="shared" si="3"/>
        <v>42374</v>
      </c>
      <c r="AD27" s="45" t="s">
        <v>21</v>
      </c>
    </row>
    <row r="28" spans="1:30" ht="16.5">
      <c r="A28" s="10"/>
      <c r="B28" s="11"/>
      <c r="C28" s="2">
        <f>I27+1</f>
        <v>42443</v>
      </c>
      <c r="D28" s="2">
        <f>C28+1</f>
        <v>42444</v>
      </c>
      <c r="E28" s="2">
        <f t="shared" si="7"/>
        <v>42445</v>
      </c>
      <c r="F28" s="2">
        <f t="shared" si="7"/>
        <v>42446</v>
      </c>
      <c r="G28" s="2">
        <f t="shared" si="7"/>
        <v>42447</v>
      </c>
      <c r="H28" s="2">
        <f t="shared" si="7"/>
        <v>42448</v>
      </c>
      <c r="I28" s="3">
        <f t="shared" si="7"/>
        <v>42449</v>
      </c>
      <c r="J28" s="6"/>
      <c r="K28" s="2">
        <f>Q27+1</f>
        <v>42471</v>
      </c>
      <c r="L28" s="2">
        <f>K28+1</f>
        <v>42472</v>
      </c>
      <c r="M28" s="2">
        <f t="shared" si="8"/>
        <v>42473</v>
      </c>
      <c r="N28" s="2">
        <f>M28+1</f>
        <v>42474</v>
      </c>
      <c r="O28" s="2">
        <f t="shared" si="8"/>
        <v>42475</v>
      </c>
      <c r="P28" s="2">
        <f t="shared" si="8"/>
        <v>42476</v>
      </c>
      <c r="Q28" s="3">
        <f t="shared" si="8"/>
        <v>42477</v>
      </c>
      <c r="R28" s="6"/>
      <c r="S28" s="2">
        <f>Y27+1</f>
        <v>42499</v>
      </c>
      <c r="T28" s="2">
        <f>S28+1</f>
        <v>42500</v>
      </c>
      <c r="U28" s="2">
        <f t="shared" si="9"/>
        <v>42501</v>
      </c>
      <c r="V28" s="2">
        <f t="shared" si="9"/>
        <v>42502</v>
      </c>
      <c r="W28" s="2">
        <f t="shared" si="9"/>
        <v>42503</v>
      </c>
      <c r="X28" s="2">
        <f t="shared" si="9"/>
        <v>42504</v>
      </c>
      <c r="Y28" s="3">
        <f t="shared" si="9"/>
        <v>42505</v>
      </c>
      <c r="Z28" s="11"/>
      <c r="AB28" s="70"/>
      <c r="AC28" s="44">
        <f t="shared" si="3"/>
        <v>42375</v>
      </c>
      <c r="AD28" s="45" t="s">
        <v>21</v>
      </c>
    </row>
    <row r="29" spans="1:30" ht="16.5">
      <c r="A29" s="10"/>
      <c r="B29" s="11"/>
      <c r="C29" s="2">
        <f>I28+1</f>
        <v>42450</v>
      </c>
      <c r="D29" s="2">
        <f>C29+1</f>
        <v>42451</v>
      </c>
      <c r="E29" s="2">
        <f t="shared" si="7"/>
        <v>42452</v>
      </c>
      <c r="F29" s="2">
        <f t="shared" si="7"/>
        <v>42453</v>
      </c>
      <c r="G29" s="2">
        <f t="shared" si="7"/>
        <v>42454</v>
      </c>
      <c r="H29" s="2">
        <f t="shared" si="7"/>
        <v>42455</v>
      </c>
      <c r="I29" s="3">
        <f t="shared" si="7"/>
        <v>42456</v>
      </c>
      <c r="J29" s="6"/>
      <c r="K29" s="2">
        <f>Q28+1</f>
        <v>42478</v>
      </c>
      <c r="L29" s="2">
        <f>K29+1</f>
        <v>42479</v>
      </c>
      <c r="M29" s="2">
        <f t="shared" si="8"/>
        <v>42480</v>
      </c>
      <c r="N29" s="2">
        <f>M29+1</f>
        <v>42481</v>
      </c>
      <c r="O29" s="2">
        <f t="shared" si="8"/>
        <v>42482</v>
      </c>
      <c r="P29" s="2">
        <f t="shared" si="8"/>
        <v>42483</v>
      </c>
      <c r="Q29" s="3">
        <f t="shared" si="8"/>
        <v>42484</v>
      </c>
      <c r="R29" s="6"/>
      <c r="S29" s="2">
        <f>Y28+1</f>
        <v>42506</v>
      </c>
      <c r="T29" s="2">
        <f>S29+1</f>
        <v>42507</v>
      </c>
      <c r="U29" s="2">
        <f t="shared" si="9"/>
        <v>42508</v>
      </c>
      <c r="V29" s="2">
        <f t="shared" si="9"/>
        <v>42509</v>
      </c>
      <c r="W29" s="2">
        <f t="shared" si="9"/>
        <v>42510</v>
      </c>
      <c r="X29" s="2">
        <f t="shared" si="9"/>
        <v>42511</v>
      </c>
      <c r="Y29" s="3">
        <f t="shared" si="9"/>
        <v>42512</v>
      </c>
      <c r="Z29" s="11"/>
      <c r="AB29" s="70"/>
      <c r="AC29" s="44">
        <f t="shared" si="3"/>
        <v>42376</v>
      </c>
      <c r="AD29" s="45" t="s">
        <v>21</v>
      </c>
    </row>
    <row r="30" spans="1:30" ht="16.5">
      <c r="A30" s="10"/>
      <c r="B30" s="11"/>
      <c r="C30" s="2">
        <f>(MONTH(C29+7)=MONTH(C24))*(C29+7)</f>
        <v>42457</v>
      </c>
      <c r="D30" s="2">
        <f>(MONTH(D29+7)=MONTH(C24))*(D29+7)</f>
        <v>42458</v>
      </c>
      <c r="E30" s="2">
        <f>(MONTH(E29+7)=MONTH(C24))*(E29+7)</f>
        <v>42459</v>
      </c>
      <c r="F30" s="2">
        <f>(MONTH(F29+7)=MONTH(C24))*(F29+7)</f>
        <v>42460</v>
      </c>
      <c r="G30" s="2">
        <f>(MONTH(G29+7)=MONTH(C24))*(G29+7)</f>
        <v>0</v>
      </c>
      <c r="H30" s="2">
        <f>(MONTH(H29+7)=MONTH(C24))*(H29+7)</f>
        <v>0</v>
      </c>
      <c r="I30" s="3">
        <f>(MONTH(I29+7)=MONTH(C24))*(I29+7)</f>
        <v>0</v>
      </c>
      <c r="J30" s="6"/>
      <c r="K30" s="2">
        <f>(MONTH(K29+7)=MONTH(K24))*(K29+7)</f>
        <v>42485</v>
      </c>
      <c r="L30" s="2">
        <f>(MONTH(L29+7)=MONTH(K24))*(L29+7)</f>
        <v>42486</v>
      </c>
      <c r="M30" s="2">
        <f>(MONTH(M29+7)=MONTH(K24))*(M29+7)</f>
        <v>42487</v>
      </c>
      <c r="N30" s="2">
        <f>(MONTH(N29+7)=MONTH(K24))*(N29+7)</f>
        <v>42488</v>
      </c>
      <c r="O30" s="2">
        <f>(MONTH(O29+7)=MONTH(K24))*(O29+7)</f>
        <v>42489</v>
      </c>
      <c r="P30" s="2">
        <f>(MONTH(P29+7)=MONTH(K24))*(P29+7)</f>
        <v>42490</v>
      </c>
      <c r="Q30" s="3">
        <f>(MONTH(Q29+7)=MONTH(K24))*(Q29+7)</f>
        <v>0</v>
      </c>
      <c r="R30" s="6"/>
      <c r="S30" s="2">
        <f>(MONTH(S29+7)=MONTH(S24))*(S29+7)</f>
        <v>42513</v>
      </c>
      <c r="T30" s="2">
        <f>(MONTH(T29+7)=MONTH(S24))*(T29+7)</f>
        <v>42514</v>
      </c>
      <c r="U30" s="2">
        <f>(MONTH(U29+7)=MONTH(S24))*(U29+7)</f>
        <v>42515</v>
      </c>
      <c r="V30" s="2">
        <f>(MONTH(V29+7)=MONTH(S24))*(V29+7)</f>
        <v>42516</v>
      </c>
      <c r="W30" s="2">
        <f>(MONTH(W29+7)=MONTH(S24))*(W29+7)</f>
        <v>42517</v>
      </c>
      <c r="X30" s="2">
        <f>(MONTH(X29+7)=MONTH(S24))*(X29+7)</f>
        <v>42518</v>
      </c>
      <c r="Y30" s="3">
        <f>(MONTH(Y29+7)=MONTH(S24))*(Y29+7)</f>
        <v>42519</v>
      </c>
      <c r="Z30" s="11"/>
      <c r="AB30" s="70"/>
      <c r="AC30" s="33">
        <f>_xlfn.IFERROR(DOLLAR(("4/"&amp;ANUAL+1)/7+MOD(19*MOD(ANUAL,19)-7,30)*14%,)*7-13," ")</f>
        <v>42463</v>
      </c>
      <c r="AD30" s="46" t="s">
        <v>14</v>
      </c>
    </row>
    <row r="31" spans="1:30" ht="16.5">
      <c r="A31" s="10"/>
      <c r="B31" s="11"/>
      <c r="C31" s="2">
        <f>(MONTH(C29+14)=MONTH(C24))*(C29+14)</f>
        <v>0</v>
      </c>
      <c r="D31" s="2">
        <f>(MONTH(D29+14)=MONTH(C24))*(D29+14)</f>
        <v>0</v>
      </c>
      <c r="E31" s="2">
        <f>(MONTH(E29+14)=MONTH(C24))*(E29+14)</f>
        <v>0</v>
      </c>
      <c r="F31" s="2">
        <f>(MONTH(F29+14)=MONTH(C24))*(F29+14)</f>
        <v>0</v>
      </c>
      <c r="G31" s="2">
        <f>(MONTH(G29+14)=MONTH(C24))*(G29+14)</f>
        <v>0</v>
      </c>
      <c r="H31" s="2">
        <f>(MONTH(H29+14)=MONTH(C24))*(H29+14)</f>
        <v>0</v>
      </c>
      <c r="I31" s="3">
        <f>(MONTH(I29+14)=MONTH(C24))*(I29+14)</f>
        <v>0</v>
      </c>
      <c r="J31" s="6"/>
      <c r="K31" s="2">
        <f>(MONTH(K29+14)=MONTH(K24))*(K29+14)</f>
        <v>0</v>
      </c>
      <c r="L31" s="2">
        <f>(MONTH(L29+14)=MONTH(K24))*(L29+14)</f>
        <v>0</v>
      </c>
      <c r="M31" s="2">
        <f>(MONTH(M29+14)=MONTH(K24))*(M29+14)</f>
        <v>0</v>
      </c>
      <c r="N31" s="2">
        <f>(MONTH(N29+14)=MONTH(K24))*(N29+14)</f>
        <v>0</v>
      </c>
      <c r="O31" s="2">
        <f>(MONTH(O29+14)=MONTH(K24))*(O29+14)</f>
        <v>0</v>
      </c>
      <c r="P31" s="2">
        <f>(MONTH(P29+14)=MONTH(K24))*(P29+14)</f>
        <v>0</v>
      </c>
      <c r="Q31" s="3">
        <f>(MONTH(Q29+14)=MONTH(K24))*(Q29+14)</f>
        <v>0</v>
      </c>
      <c r="R31" s="6"/>
      <c r="S31" s="2">
        <f>(MONTH(S29+14)=MONTH(S24))*(S29+14)</f>
        <v>42520</v>
      </c>
      <c r="T31" s="2">
        <f>(MONTH(T29+14)=MONTH(S24))*(T29+14)</f>
        <v>42521</v>
      </c>
      <c r="U31" s="2">
        <f>(MONTH(U29+14)=MONTH(S24))*(U29+14)</f>
        <v>0</v>
      </c>
      <c r="V31" s="2">
        <f>(MONTH(V29+14)=MONTH(S24))*(V29+14)</f>
        <v>0</v>
      </c>
      <c r="W31" s="2">
        <f>(MONTH(W29+14)=MONTH(S24))*(W29+14)</f>
        <v>0</v>
      </c>
      <c r="X31" s="2">
        <f>(MONTH(X29+14)=MONTH(S24))*(X29+14)</f>
        <v>0</v>
      </c>
      <c r="Y31" s="3">
        <f>(MONTH(Y29+14)=MONTH(S24))*(Y29+14)</f>
        <v>0</v>
      </c>
      <c r="Z31" s="11"/>
      <c r="AB31" s="47"/>
      <c r="AC31" s="44">
        <f>_xlfn.IFERROR(AC30+1," ")</f>
        <v>42464</v>
      </c>
      <c r="AD31" s="45" t="s">
        <v>15</v>
      </c>
    </row>
    <row r="32" spans="1:30" ht="16.5">
      <c r="A32" s="10"/>
      <c r="B32" s="11"/>
      <c r="C32" s="8"/>
      <c r="D32" s="8"/>
      <c r="E32" s="8"/>
      <c r="F32" s="8"/>
      <c r="G32" s="8"/>
      <c r="H32" s="8"/>
      <c r="I32" s="8"/>
      <c r="J32" s="6"/>
      <c r="K32" s="8"/>
      <c r="L32" s="8"/>
      <c r="M32" s="8"/>
      <c r="N32" s="8"/>
      <c r="O32" s="8"/>
      <c r="P32" s="8"/>
      <c r="Q32" s="8"/>
      <c r="R32" s="6"/>
      <c r="S32" s="8"/>
      <c r="T32" s="8"/>
      <c r="U32" s="8"/>
      <c r="V32" s="8"/>
      <c r="W32" s="8"/>
      <c r="X32" s="8"/>
      <c r="Y32" s="8"/>
      <c r="Z32" s="11"/>
      <c r="AB32" s="47"/>
      <c r="AC32" s="44">
        <f aca="true" t="shared" si="10" ref="AC32:AC38">_xlfn.IFERROR(AC31+1," ")</f>
        <v>42465</v>
      </c>
      <c r="AD32" s="48" t="s">
        <v>16</v>
      </c>
    </row>
    <row r="33" spans="1:30" ht="16.5">
      <c r="A33" s="10"/>
      <c r="B33" s="11"/>
      <c r="C33" s="74">
        <f>DATE($AC$2,MONTH(I3)+9,1)</f>
        <v>42522</v>
      </c>
      <c r="D33" s="74"/>
      <c r="E33" s="74"/>
      <c r="F33" s="74"/>
      <c r="G33" s="74"/>
      <c r="H33" s="74"/>
      <c r="I33" s="74"/>
      <c r="J33" s="6"/>
      <c r="K33" s="66">
        <f>DATE($AC$2,MONTH(I3)+10,1)</f>
        <v>42552</v>
      </c>
      <c r="L33" s="75"/>
      <c r="M33" s="75"/>
      <c r="N33" s="75"/>
      <c r="O33" s="75"/>
      <c r="P33" s="75"/>
      <c r="Q33" s="76"/>
      <c r="R33" s="6"/>
      <c r="S33" s="66">
        <f>DATE($AC$2,MONTH(I3)+11,1)</f>
        <v>42583</v>
      </c>
      <c r="T33" s="67"/>
      <c r="U33" s="67"/>
      <c r="V33" s="67"/>
      <c r="W33" s="67"/>
      <c r="X33" s="67"/>
      <c r="Y33" s="68"/>
      <c r="Z33" s="11"/>
      <c r="AB33" s="47"/>
      <c r="AC33" s="44">
        <f t="shared" si="10"/>
        <v>42466</v>
      </c>
      <c r="AD33" s="48" t="s">
        <v>20</v>
      </c>
    </row>
    <row r="34" spans="1:30" ht="16.5">
      <c r="A34" s="10"/>
      <c r="B34" s="11"/>
      <c r="C34" s="1" t="s">
        <v>0</v>
      </c>
      <c r="D34" s="1" t="s">
        <v>1</v>
      </c>
      <c r="E34" s="1" t="s">
        <v>1</v>
      </c>
      <c r="F34" s="1" t="s">
        <v>2</v>
      </c>
      <c r="G34" s="1" t="s">
        <v>3</v>
      </c>
      <c r="H34" s="1" t="s">
        <v>4</v>
      </c>
      <c r="I34" s="1" t="s">
        <v>5</v>
      </c>
      <c r="J34" s="6"/>
      <c r="K34" s="1" t="s">
        <v>0</v>
      </c>
      <c r="L34" s="1" t="s">
        <v>1</v>
      </c>
      <c r="M34" s="1" t="s">
        <v>1</v>
      </c>
      <c r="N34" s="1" t="s">
        <v>2</v>
      </c>
      <c r="O34" s="1" t="s">
        <v>3</v>
      </c>
      <c r="P34" s="1" t="s">
        <v>4</v>
      </c>
      <c r="Q34" s="1" t="s">
        <v>5</v>
      </c>
      <c r="R34" s="6"/>
      <c r="S34" s="1" t="s">
        <v>0</v>
      </c>
      <c r="T34" s="1" t="s">
        <v>1</v>
      </c>
      <c r="U34" s="1" t="s">
        <v>1</v>
      </c>
      <c r="V34" s="1" t="s">
        <v>2</v>
      </c>
      <c r="W34" s="1" t="s">
        <v>3</v>
      </c>
      <c r="X34" s="1" t="s">
        <v>4</v>
      </c>
      <c r="Y34" s="1" t="s">
        <v>5</v>
      </c>
      <c r="Z34" s="11"/>
      <c r="AB34" s="47"/>
      <c r="AC34" s="44">
        <f t="shared" si="10"/>
        <v>42467</v>
      </c>
      <c r="AD34" s="45" t="s">
        <v>11</v>
      </c>
    </row>
    <row r="35" spans="1:30" ht="16.5">
      <c r="A35" s="10"/>
      <c r="B35" s="11"/>
      <c r="C35" s="2">
        <f>(WEEKDAY(C33,2)=1)*C33</f>
        <v>0</v>
      </c>
      <c r="D35" s="2">
        <f>(WEEKDAY(C33,2)=2)*C33+(C35&gt;0)+C35</f>
        <v>0</v>
      </c>
      <c r="E35" s="2">
        <f>(WEEKDAY(C33,2)=3)*C33+(D35&gt;0)+D35</f>
        <v>42522</v>
      </c>
      <c r="F35" s="2">
        <f>(WEEKDAY(C33,2)=4)*C33+(E35&gt;0)+E35</f>
        <v>42523</v>
      </c>
      <c r="G35" s="2">
        <f>(WEEKDAY(C33,2)=5)*C33+(F35&gt;0)+F35</f>
        <v>42524</v>
      </c>
      <c r="H35" s="2">
        <f>(WEEKDAY(C33,2)=6)*C33+(G35&gt;0)+G35</f>
        <v>42525</v>
      </c>
      <c r="I35" s="2">
        <f>(WEEKDAY(C33,2)=7)*C33+(H35&gt;0)+H35</f>
        <v>42526</v>
      </c>
      <c r="J35" s="6"/>
      <c r="K35" s="2">
        <f>(WEEKDAY(K33,2)=1)*K33</f>
        <v>0</v>
      </c>
      <c r="L35" s="2">
        <f>(WEEKDAY(K33,2)=2)*K33+(K35&gt;0)+K35</f>
        <v>0</v>
      </c>
      <c r="M35" s="2">
        <f>(WEEKDAY(K33,2)=3)*K33+(L35&gt;0)+L35</f>
        <v>0</v>
      </c>
      <c r="N35" s="2">
        <f>(WEEKDAY(K33,2)=4)*K33+(M35&gt;0)+M35</f>
        <v>0</v>
      </c>
      <c r="O35" s="2">
        <f>(WEEKDAY(K33,2)=5)*K33+(N35&gt;0)+N35</f>
        <v>42552</v>
      </c>
      <c r="P35" s="2">
        <f>(WEEKDAY(K33,2)=6)*K33+(O35&gt;0)+O35</f>
        <v>42553</v>
      </c>
      <c r="Q35" s="16">
        <f>(WEEKDAY(K33,2)=7)*K33+(P35&gt;0)+P35</f>
        <v>42554</v>
      </c>
      <c r="R35" s="6"/>
      <c r="S35" s="2">
        <f>(WEEKDAY(S33,2)=1)*S33</f>
        <v>42583</v>
      </c>
      <c r="T35" s="2">
        <f>(WEEKDAY(S33,2)=2)*S33+(S35&gt;0)+S35</f>
        <v>42584</v>
      </c>
      <c r="U35" s="2">
        <f>(WEEKDAY(S33,2)=3)*S33+(T35&gt;0)+T35</f>
        <v>42585</v>
      </c>
      <c r="V35" s="2">
        <f>(WEEKDAY(S33,2)=4)*S33+(U35&gt;0)+U35</f>
        <v>42586</v>
      </c>
      <c r="W35" s="2">
        <f>(WEEKDAY(S33,2)=5)*S33+(V35&gt;0)+V35</f>
        <v>42587</v>
      </c>
      <c r="X35" s="2">
        <f>(WEEKDAY(S33,2)=6)*S33+(W35&gt;0)+W35</f>
        <v>42588</v>
      </c>
      <c r="Y35" s="16">
        <f>(WEEKDAY(S33,2)=7)*S33+(X35&gt;0)+X35</f>
        <v>42589</v>
      </c>
      <c r="Z35" s="11"/>
      <c r="AB35" s="47"/>
      <c r="AC35" s="44">
        <f t="shared" si="10"/>
        <v>42468</v>
      </c>
      <c r="AD35" s="45" t="s">
        <v>12</v>
      </c>
    </row>
    <row r="36" spans="1:30" ht="16.5">
      <c r="A36" s="10"/>
      <c r="B36" s="11"/>
      <c r="C36" s="2">
        <f>I35+1</f>
        <v>42527</v>
      </c>
      <c r="D36" s="2">
        <f>C36+1</f>
        <v>42528</v>
      </c>
      <c r="E36" s="2">
        <f aca="true" t="shared" si="11" ref="E36:I38">D36+1</f>
        <v>42529</v>
      </c>
      <c r="F36" s="2">
        <f t="shared" si="11"/>
        <v>42530</v>
      </c>
      <c r="G36" s="2">
        <f t="shared" si="11"/>
        <v>42531</v>
      </c>
      <c r="H36" s="2">
        <f t="shared" si="11"/>
        <v>42532</v>
      </c>
      <c r="I36" s="2">
        <f t="shared" si="11"/>
        <v>42533</v>
      </c>
      <c r="J36" s="6"/>
      <c r="K36" s="2">
        <f>Q35+1</f>
        <v>42555</v>
      </c>
      <c r="L36" s="2">
        <f aca="true" t="shared" si="12" ref="L36:Q38">K36+1</f>
        <v>42556</v>
      </c>
      <c r="M36" s="2">
        <f t="shared" si="12"/>
        <v>42557</v>
      </c>
      <c r="N36" s="2">
        <f t="shared" si="12"/>
        <v>42558</v>
      </c>
      <c r="O36" s="2">
        <f t="shared" si="12"/>
        <v>42559</v>
      </c>
      <c r="P36" s="2">
        <f t="shared" si="12"/>
        <v>42560</v>
      </c>
      <c r="Q36" s="16">
        <f t="shared" si="12"/>
        <v>42561</v>
      </c>
      <c r="R36" s="6"/>
      <c r="S36" s="2">
        <f>Y35+1</f>
        <v>42590</v>
      </c>
      <c r="T36" s="2">
        <f>S36+1</f>
        <v>42591</v>
      </c>
      <c r="U36" s="2">
        <f aca="true" t="shared" si="13" ref="U36:Y38">T36+1</f>
        <v>42592</v>
      </c>
      <c r="V36" s="2">
        <f t="shared" si="13"/>
        <v>42593</v>
      </c>
      <c r="W36" s="2">
        <f t="shared" si="13"/>
        <v>42594</v>
      </c>
      <c r="X36" s="2">
        <f t="shared" si="13"/>
        <v>42595</v>
      </c>
      <c r="Y36" s="16">
        <f t="shared" si="13"/>
        <v>42596</v>
      </c>
      <c r="Z36" s="11"/>
      <c r="AB36" s="47"/>
      <c r="AC36" s="44">
        <f t="shared" si="10"/>
        <v>42469</v>
      </c>
      <c r="AD36" s="45" t="s">
        <v>18</v>
      </c>
    </row>
    <row r="37" spans="1:30" ht="16.5">
      <c r="A37" s="10"/>
      <c r="B37" s="11"/>
      <c r="C37" s="2">
        <f>I36+1</f>
        <v>42534</v>
      </c>
      <c r="D37" s="2">
        <f>C37+1</f>
        <v>42535</v>
      </c>
      <c r="E37" s="2">
        <f t="shared" si="11"/>
        <v>42536</v>
      </c>
      <c r="F37" s="2">
        <f t="shared" si="11"/>
        <v>42537</v>
      </c>
      <c r="G37" s="2">
        <f t="shared" si="11"/>
        <v>42538</v>
      </c>
      <c r="H37" s="2">
        <f t="shared" si="11"/>
        <v>42539</v>
      </c>
      <c r="I37" s="2">
        <f t="shared" si="11"/>
        <v>42540</v>
      </c>
      <c r="J37" s="6"/>
      <c r="K37" s="2">
        <f>Q36+1</f>
        <v>42562</v>
      </c>
      <c r="L37" s="2">
        <f t="shared" si="12"/>
        <v>42563</v>
      </c>
      <c r="M37" s="2">
        <f t="shared" si="12"/>
        <v>42564</v>
      </c>
      <c r="N37" s="2">
        <f t="shared" si="12"/>
        <v>42565</v>
      </c>
      <c r="O37" s="2">
        <f t="shared" si="12"/>
        <v>42566</v>
      </c>
      <c r="P37" s="2">
        <f t="shared" si="12"/>
        <v>42567</v>
      </c>
      <c r="Q37" s="16">
        <f t="shared" si="12"/>
        <v>42568</v>
      </c>
      <c r="R37" s="6"/>
      <c r="S37" s="2">
        <f>Y36+1</f>
        <v>42597</v>
      </c>
      <c r="T37" s="2">
        <f>S37+1</f>
        <v>42598</v>
      </c>
      <c r="U37" s="2">
        <f t="shared" si="13"/>
        <v>42599</v>
      </c>
      <c r="V37" s="2">
        <f t="shared" si="13"/>
        <v>42600</v>
      </c>
      <c r="W37" s="2">
        <f t="shared" si="13"/>
        <v>42601</v>
      </c>
      <c r="X37" s="2">
        <f t="shared" si="13"/>
        <v>42602</v>
      </c>
      <c r="Y37" s="16">
        <f t="shared" si="13"/>
        <v>42603</v>
      </c>
      <c r="Z37" s="11"/>
      <c r="AB37" s="47"/>
      <c r="AC37" s="44">
        <f t="shared" si="10"/>
        <v>42470</v>
      </c>
      <c r="AD37" s="45" t="s">
        <v>13</v>
      </c>
    </row>
    <row r="38" spans="1:30" ht="16.5">
      <c r="A38" s="10"/>
      <c r="B38" s="11"/>
      <c r="C38" s="2">
        <f>I37+1</f>
        <v>42541</v>
      </c>
      <c r="D38" s="2">
        <f>C38+1</f>
        <v>42542</v>
      </c>
      <c r="E38" s="2">
        <f t="shared" si="11"/>
        <v>42543</v>
      </c>
      <c r="F38" s="2">
        <f t="shared" si="11"/>
        <v>42544</v>
      </c>
      <c r="G38" s="2">
        <f t="shared" si="11"/>
        <v>42545</v>
      </c>
      <c r="H38" s="2">
        <f t="shared" si="11"/>
        <v>42546</v>
      </c>
      <c r="I38" s="2">
        <f t="shared" si="11"/>
        <v>42547</v>
      </c>
      <c r="J38" s="6"/>
      <c r="K38" s="2">
        <f>Q37+1</f>
        <v>42569</v>
      </c>
      <c r="L38" s="2">
        <f t="shared" si="12"/>
        <v>42570</v>
      </c>
      <c r="M38" s="2">
        <f t="shared" si="12"/>
        <v>42571</v>
      </c>
      <c r="N38" s="2">
        <f t="shared" si="12"/>
        <v>42572</v>
      </c>
      <c r="O38" s="2">
        <f t="shared" si="12"/>
        <v>42573</v>
      </c>
      <c r="P38" s="2">
        <f t="shared" si="12"/>
        <v>42574</v>
      </c>
      <c r="Q38" s="16">
        <f t="shared" si="12"/>
        <v>42575</v>
      </c>
      <c r="R38" s="6"/>
      <c r="S38" s="2">
        <f>Y37+1</f>
        <v>42604</v>
      </c>
      <c r="T38" s="2">
        <f>S38+1</f>
        <v>42605</v>
      </c>
      <c r="U38" s="2">
        <f t="shared" si="13"/>
        <v>42606</v>
      </c>
      <c r="V38" s="2">
        <f t="shared" si="13"/>
        <v>42607</v>
      </c>
      <c r="W38" s="2">
        <f t="shared" si="13"/>
        <v>42608</v>
      </c>
      <c r="X38" s="2">
        <f t="shared" si="13"/>
        <v>42609</v>
      </c>
      <c r="Y38" s="16">
        <f t="shared" si="13"/>
        <v>42610</v>
      </c>
      <c r="Z38" s="11"/>
      <c r="AB38" s="47"/>
      <c r="AC38" s="44">
        <f t="shared" si="10"/>
        <v>42471</v>
      </c>
      <c r="AD38" s="45" t="s">
        <v>17</v>
      </c>
    </row>
    <row r="39" spans="1:30" ht="16.5">
      <c r="A39" s="10"/>
      <c r="B39" s="11"/>
      <c r="C39" s="2">
        <f>(MONTH(C38+7)=MONTH(C33))*(C38+7)</f>
        <v>42548</v>
      </c>
      <c r="D39" s="2">
        <f>(MONTH(D38+7)=MONTH(C33))*(D38+7)</f>
        <v>42549</v>
      </c>
      <c r="E39" s="2">
        <f>(MONTH(E38+7)=MONTH(C33))*(E38+7)</f>
        <v>42550</v>
      </c>
      <c r="F39" s="2">
        <f>(MONTH(F38+7)=MONTH(C33))*(F38+7)</f>
        <v>42551</v>
      </c>
      <c r="G39" s="2">
        <f>(MONTH(G38+7)=MONTH(C33))*(G38+7)</f>
        <v>0</v>
      </c>
      <c r="H39" s="2">
        <f>(MONTH(H38+7)=MONTH(C33))*(H38+7)</f>
        <v>0</v>
      </c>
      <c r="I39" s="2">
        <f>(MONTH(I38+7)=MONTH(C33))*(I38+7)</f>
        <v>0</v>
      </c>
      <c r="J39" s="6"/>
      <c r="K39" s="2">
        <f>(MONTH(K38+7)=MONTH(K33))*(K38+7)</f>
        <v>42576</v>
      </c>
      <c r="L39" s="2">
        <f>(MONTH(L38+7)=MONTH(K33))*(L38+7)</f>
        <v>42577</v>
      </c>
      <c r="M39" s="2">
        <f>(MONTH(M38+7)=MONTH(K33))*(M38+7)</f>
        <v>42578</v>
      </c>
      <c r="N39" s="2">
        <f>(MONTH(N38+7)=MONTH(K33))*(N38+7)</f>
        <v>42579</v>
      </c>
      <c r="O39" s="2">
        <f>(MONTH(O38+7)=MONTH(K33))*(O38+7)</f>
        <v>42580</v>
      </c>
      <c r="P39" s="2">
        <f>(MONTH(P38+7)=MONTH(K33))*(P38+7)</f>
        <v>42581</v>
      </c>
      <c r="Q39" s="16">
        <f>(MONTH(Q38+7)=MONTH(K33))*(Q38+7)</f>
        <v>42582</v>
      </c>
      <c r="R39" s="6"/>
      <c r="S39" s="2">
        <f>(MONTH(S38+7)=MONTH(S33))*(S38+7)</f>
        <v>42611</v>
      </c>
      <c r="T39" s="2">
        <f>(MONTH(T38+7)=MONTH(S33))*(T38+7)</f>
        <v>42612</v>
      </c>
      <c r="U39" s="2">
        <f>(MONTH(U38+7)=MONTH(S33))*(U38+7)</f>
        <v>42613</v>
      </c>
      <c r="V39" s="2">
        <f>(MONTH(V38+7)=MONTH(S33))*(V38+7)</f>
        <v>0</v>
      </c>
      <c r="W39" s="2">
        <f>(MONTH(W38+7)=MONTH(S33))*(W38+7)</f>
        <v>0</v>
      </c>
      <c r="X39" s="2">
        <f>(MONTH(X38+7)=MONTH(S33))*(X38+7)</f>
        <v>0</v>
      </c>
      <c r="Y39" s="16">
        <f>(MONTH(Y38+7)=MONTH(S33))*(Y38+7)</f>
        <v>0</v>
      </c>
      <c r="Z39" s="11"/>
      <c r="AB39" s="47"/>
      <c r="AC39" s="49"/>
      <c r="AD39" s="50"/>
    </row>
    <row r="40" spans="1:30" ht="16.5">
      <c r="A40" s="10"/>
      <c r="B40" s="11"/>
      <c r="C40" s="2">
        <f>(MONTH(C38+14)=MONTH(C33))*(C38+14)</f>
        <v>0</v>
      </c>
      <c r="D40" s="2">
        <f>(MONTH(D38+14)=MONTH(C33))*(D38+14)</f>
        <v>0</v>
      </c>
      <c r="E40" s="2">
        <f>(MONTH(E38+14)=MONTH(C33))*(E38+14)</f>
        <v>0</v>
      </c>
      <c r="F40" s="2">
        <f>(MONTH(F38+14)=MONTH(C33))*(F38+14)</f>
        <v>0</v>
      </c>
      <c r="G40" s="2">
        <f>(MONTH(G38+14)=MONTH(C33))*(G38+14)</f>
        <v>0</v>
      </c>
      <c r="H40" s="2">
        <f>(MONTH(H38+14)=MONTH(C33))*(H38+14)</f>
        <v>0</v>
      </c>
      <c r="I40" s="2">
        <f>(MONTH(I38+14)=MONTH(C33))*(I38+14)</f>
        <v>0</v>
      </c>
      <c r="J40" s="6"/>
      <c r="K40" s="2">
        <f>(MONTH(K38+14)=MONTH(K33))*(K38+14)</f>
        <v>0</v>
      </c>
      <c r="L40" s="2">
        <f>(MONTH(L38+14)=MONTH(K33))*(L38+14)</f>
        <v>0</v>
      </c>
      <c r="M40" s="2">
        <f>(MONTH(M38+14)=MONTH(K33))*(M38+14)</f>
        <v>0</v>
      </c>
      <c r="N40" s="2">
        <f>(MONTH(N38+14)=MONTH(K33))*(N38+14)</f>
        <v>0</v>
      </c>
      <c r="O40" s="2">
        <f>(MONTH(O38+14)=MONTH(K33))*(O38+14)</f>
        <v>0</v>
      </c>
      <c r="P40" s="2">
        <f>(MONTH(P38+14)=MONTH(K33))*(P38+14)</f>
        <v>0</v>
      </c>
      <c r="Q40" s="16">
        <f>(MONTH(Q38+14)=MONTH(K33))*(Q38+14)</f>
        <v>0</v>
      </c>
      <c r="R40" s="6"/>
      <c r="S40" s="2">
        <f>(MONTH(S38+14)=MONTH(S33))*(S38+14)</f>
        <v>0</v>
      </c>
      <c r="T40" s="2">
        <f>(MONTH(T38+14)=MONTH(S33))*(T38+14)</f>
        <v>0</v>
      </c>
      <c r="U40" s="2">
        <f>(MONTH(U38+14)=MONTH(S33))*(U38+14)</f>
        <v>0</v>
      </c>
      <c r="V40" s="2">
        <f>(MONTH(V38+14)=MONTH(S33))*(V38+14)</f>
        <v>0</v>
      </c>
      <c r="W40" s="2">
        <f>(MONTH(W38+14)=MONTH(S33))*(W38+14)</f>
        <v>0</v>
      </c>
      <c r="X40" s="2">
        <f>(MONTH(X38+14)=MONTH(S33))*(X38+14)</f>
        <v>0</v>
      </c>
      <c r="Y40" s="16">
        <f>(MONTH(Y38+14)=MONTH(S33))*(Y38+14)</f>
        <v>0</v>
      </c>
      <c r="Z40" s="11"/>
      <c r="AB40" s="47"/>
      <c r="AC40" s="49"/>
      <c r="AD40" s="50"/>
    </row>
    <row r="41" spans="1:30" ht="16.5" customHeight="1">
      <c r="A41" s="10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2"/>
      <c r="AB41" s="47"/>
      <c r="AC41" s="49"/>
      <c r="AD41" s="50"/>
    </row>
    <row r="42" spans="1:30" ht="16.5">
      <c r="A42" s="10"/>
      <c r="AB42" s="51"/>
      <c r="AC42" s="49"/>
      <c r="AD42" s="50"/>
    </row>
    <row r="43" spans="1:29" ht="16.5">
      <c r="A43" s="10"/>
      <c r="AB43" s="29"/>
      <c r="AC43" s="28"/>
    </row>
    <row r="44" spans="1:29" ht="16.5">
      <c r="A44" s="10"/>
      <c r="AB44" s="29"/>
      <c r="AC44" s="28"/>
    </row>
    <row r="45" spans="27:29" ht="16.5">
      <c r="AA45" s="9"/>
      <c r="AB45" s="29"/>
      <c r="AC45" s="28"/>
    </row>
    <row r="46" spans="28:29" ht="16.5">
      <c r="AB46" s="29"/>
      <c r="AC46" s="28"/>
    </row>
    <row r="47" ht="16.5">
      <c r="AA47" s="4"/>
    </row>
    <row r="51" ht="16.5">
      <c r="AA51" s="4"/>
    </row>
  </sheetData>
  <sheetProtection sheet="1"/>
  <mergeCells count="22">
    <mergeCell ref="K15:Q15"/>
    <mergeCell ref="C24:I24"/>
    <mergeCell ref="K24:Q24"/>
    <mergeCell ref="S24:Y24"/>
    <mergeCell ref="C4:H4"/>
    <mergeCell ref="S15:Y15"/>
    <mergeCell ref="AB13:AB30"/>
    <mergeCell ref="C3:H3"/>
    <mergeCell ref="C33:I33"/>
    <mergeCell ref="K33:Q33"/>
    <mergeCell ref="S33:Y33"/>
    <mergeCell ref="C6:I6"/>
    <mergeCell ref="K6:Q6"/>
    <mergeCell ref="S6:Y6"/>
    <mergeCell ref="C15:I15"/>
    <mergeCell ref="E2:T2"/>
    <mergeCell ref="I3:L3"/>
    <mergeCell ref="I4:L4"/>
    <mergeCell ref="AB3:AB9"/>
    <mergeCell ref="N3:Y3"/>
    <mergeCell ref="M4:P4"/>
    <mergeCell ref="Q4:Y4"/>
  </mergeCells>
  <conditionalFormatting sqref="C3:C4">
    <cfRule type="containsText" priority="6" dxfId="8" operator="containsText" stopIfTrue="1" text="Año bisiesto">
      <formula>NOT(ISERROR(SEARCH("Año bisiesto",C3)))</formula>
    </cfRule>
  </conditionalFormatting>
  <conditionalFormatting sqref="M3">
    <cfRule type="containsText" priority="4" dxfId="8" operator="containsText" stopIfTrue="1" text="Año bisiesto">
      <formula>NOT(ISERROR(SEARCH("Año bisiesto",M3)))</formula>
    </cfRule>
  </conditionalFormatting>
  <conditionalFormatting sqref="N3">
    <cfRule type="containsText" priority="3" dxfId="8" operator="containsText" stopIfTrue="1" text="Año bisiesto">
      <formula>NOT(ISERROR(SEARCH("Año bisiesto",N3)))</formula>
    </cfRule>
  </conditionalFormatting>
  <conditionalFormatting sqref="AD30:AD37 AD3:AD12">
    <cfRule type="expression" priority="591" dxfId="9" stopIfTrue="1">
      <formula>$AC$2&lt;1900</formula>
    </cfRule>
  </conditionalFormatting>
  <conditionalFormatting sqref="AC3:AD42">
    <cfRule type="expression" priority="593" dxfId="9" stopIfTrue="1">
      <formula>$AC$2&gt;5000</formula>
    </cfRule>
  </conditionalFormatting>
  <conditionalFormatting sqref="C8:I13 C17:I22 C26:I31 C35:I40 K8:Q13 S8:Y13 K17:Q22 S17:Y22 K26:Q31 S26:Y31 S35:Y40 K35:Q40">
    <cfRule type="expression" priority="683" dxfId="10" stopIfTrue="1">
      <formula>AND($AB$2,MATCH(C8,dias_festivos,0)&gt;0)</formula>
    </cfRule>
    <cfRule type="expression" priority="684" dxfId="11" stopIfTrue="1">
      <formula>IF(WEEKDAY(C8)=1,TRUE,FALSE)</formula>
    </cfRule>
    <cfRule type="cellIs" priority="685" dxfId="12" operator="equal" stopIfTrue="1">
      <formula>0</formula>
    </cfRule>
    <cfRule type="expression" priority="686" dxfId="13" stopIfTrue="1">
      <formula>IF(WEEKDAY(C8)=7,TRUE,FALSE)</formula>
    </cfRule>
    <cfRule type="expression" priority="687" dxfId="14" stopIfTrue="1">
      <formula>AND(OR(C8&lt;$I$3,C8&gt;$I$4),$M$3=TRUE)</formula>
    </cfRule>
    <cfRule type="expression" priority="688" dxfId="15" stopIfTrue="1">
      <formula>AND($AB$12,MATCH(C8,Vacaciones_escolares,0)&gt;0)</formula>
    </cfRule>
    <cfRule type="expression" priority="689" dxfId="11" stopIfTrue="1">
      <formula>IF(WEEKDAY(C8)=1,TRUE,FALSE)</formula>
    </cfRule>
  </conditionalFormatting>
  <dataValidations count="5">
    <dataValidation errorStyle="warning" type="date" operator="lessThan" allowBlank="1" showInputMessage="1" showErrorMessage="1" errorTitle="Compruebe fechas" error="Fecha inicial y final no superior a un año&#10;" sqref="I4">
      <formula1>DATE(YEAR(I4)+1,MONTH(I4),DAY(I4)+2)</formula1>
    </dataValidation>
    <dataValidation errorStyle="information" type="date" operator="greaterThan" allowBlank="1" sqref="AC12">
      <formula1>I4</formula1>
    </dataValidation>
    <dataValidation errorStyle="information" type="whole" operator="equal" allowBlank="1" sqref="AD32:AD38 AC13:AC38 AC39:AD42 AD6:AD30 AC6:AC11 AB2 AB12 C5:Y5 AC3:AD5">
      <formula1>15500</formula1>
    </dataValidation>
    <dataValidation type="whole" operator="equal" allowBlank="1" showInputMessage="1" showErrorMessage="1" errorTitle="Introduzca el año correctamente" error="Año diferente a la fecha de inicio clase.&#10;" sqref="AC2">
      <formula1>YEAR(C4)</formula1>
    </dataValidation>
    <dataValidation errorStyle="warning" type="whole" allowBlank="1" showInputMessage="1" showErrorMessage="1" errorTitle="Introduzca el año correctamente" error="Entre 1900 y 5000&#10;" sqref="AD2">
      <formula1>1900</formula1>
      <formula2>5000</formula2>
    </dataValidation>
  </dataValidations>
  <hyperlinks>
    <hyperlink ref="E2:Q2" r:id="rId1" display="Para  hacer calendarios escolares en:  http://www.excelgratis.com/"/>
    <hyperlink ref="E2:T2" r:id="rId2" display="Plantilla ejemplo calendario escolar en:  http://www.excelgratis.com/"/>
  </hyperlinks>
  <printOptions/>
  <pageMargins left="0.1968503937007874" right="0.11811023622047245" top="0.7480314960629921" bottom="0.2755905511811024" header="0.31496062992125984" footer="0.1181102362204724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escolar</dc:title>
  <dc:subject>Cualquier año</dc:subject>
  <dc:creator/>
  <cp:keywords>Excelgratis.com</cp:keywords>
  <dc:description/>
  <cp:lastModifiedBy/>
  <dcterms:created xsi:type="dcterms:W3CDTF">2015-08-08T20:02:34Z</dcterms:created>
  <dcterms:modified xsi:type="dcterms:W3CDTF">2015-08-09T11:44:09Z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