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defaultThemeVersion="124226"/>
  <bookViews>
    <workbookView xWindow="240" yWindow="120" windowWidth="24780" windowHeight="11400"/>
  </bookViews>
  <sheets>
    <sheet name="Control anual" sheetId="1" r:id="rId1"/>
  </sheets>
  <definedNames>
    <definedName name="AÑO" localSheetId="0">'Control anual'!$E$4</definedName>
    <definedName name="Descansos" localSheetId="0">'Control anual'!$H$8:$H$140</definedName>
  </definedNames>
  <calcPr calcId="145621"/>
</workbook>
</file>

<file path=xl/calcChain.xml><?xml version="1.0" encoding="utf-8"?>
<calcChain xmlns="http://schemas.openxmlformats.org/spreadsheetml/2006/main">
  <c r="L22" i="1" l="1"/>
  <c r="F139" i="1" l="1"/>
  <c r="G139" i="1" s="1"/>
  <c r="D139" i="1"/>
  <c r="E139" i="1" s="1"/>
  <c r="F109" i="1"/>
  <c r="G109" i="1" s="1"/>
  <c r="D109" i="1"/>
  <c r="D110" i="1" s="1"/>
  <c r="B109" i="1"/>
  <c r="C109" i="1" s="1"/>
  <c r="F105" i="1"/>
  <c r="G105" i="1" s="1"/>
  <c r="F75" i="1"/>
  <c r="G75" i="1" s="1"/>
  <c r="D75" i="1"/>
  <c r="B75" i="1"/>
  <c r="B76" i="1" s="1"/>
  <c r="F71" i="1"/>
  <c r="G71" i="1" s="1"/>
  <c r="B71" i="1"/>
  <c r="C71" i="1" s="1"/>
  <c r="F41" i="1"/>
  <c r="G41" i="1" s="1"/>
  <c r="D41" i="1"/>
  <c r="B41" i="1"/>
  <c r="C41" i="1" s="1"/>
  <c r="D37" i="1"/>
  <c r="E37" i="1" s="1"/>
  <c r="D36" i="1"/>
  <c r="E36" i="1" s="1"/>
  <c r="F7" i="1"/>
  <c r="G7" i="1" s="1"/>
  <c r="D7" i="1"/>
  <c r="D8" i="1" s="1"/>
  <c r="B7" i="1"/>
  <c r="J4" i="1"/>
  <c r="B2" i="1"/>
  <c r="F76" i="1" l="1"/>
  <c r="F77" i="1" s="1"/>
  <c r="G77" i="1" s="1"/>
  <c r="B42" i="1"/>
  <c r="B110" i="1"/>
  <c r="B111" i="1" s="1"/>
  <c r="C111" i="1" s="1"/>
  <c r="F110" i="1"/>
  <c r="F78" i="1"/>
  <c r="F42" i="1"/>
  <c r="C75" i="1"/>
  <c r="D9" i="1"/>
  <c r="E8" i="1"/>
  <c r="K29" i="1"/>
  <c r="K25" i="1"/>
  <c r="B8" i="1"/>
  <c r="D76" i="1"/>
  <c r="E75" i="1"/>
  <c r="C7" i="1"/>
  <c r="E7" i="1"/>
  <c r="K24" i="1"/>
  <c r="K26" i="1"/>
  <c r="B77" i="1"/>
  <c r="C76" i="1"/>
  <c r="K28" i="1"/>
  <c r="F43" i="1"/>
  <c r="G42" i="1"/>
  <c r="F8" i="1"/>
  <c r="K23" i="1"/>
  <c r="K27" i="1"/>
  <c r="B43" i="1"/>
  <c r="C42" i="1"/>
  <c r="D42" i="1"/>
  <c r="E41" i="1"/>
  <c r="F79" i="1"/>
  <c r="G78" i="1"/>
  <c r="E110" i="1"/>
  <c r="D111" i="1"/>
  <c r="E109" i="1"/>
  <c r="F111" i="1"/>
  <c r="G110" i="1"/>
  <c r="G76" i="1"/>
  <c r="C110" i="1" l="1"/>
  <c r="B112" i="1"/>
  <c r="E42" i="1"/>
  <c r="D43" i="1"/>
  <c r="G111" i="1"/>
  <c r="F112" i="1"/>
  <c r="F9" i="1"/>
  <c r="G8" i="1"/>
  <c r="G43" i="1"/>
  <c r="F44" i="1"/>
  <c r="C77" i="1"/>
  <c r="B78" i="1"/>
  <c r="C8" i="1"/>
  <c r="B9" i="1"/>
  <c r="D112" i="1"/>
  <c r="E111" i="1"/>
  <c r="E76" i="1"/>
  <c r="D77" i="1"/>
  <c r="G79" i="1"/>
  <c r="F80" i="1"/>
  <c r="C43" i="1"/>
  <c r="B44" i="1"/>
  <c r="D10" i="1"/>
  <c r="E9" i="1"/>
  <c r="B113" i="1" l="1"/>
  <c r="C112" i="1"/>
  <c r="D78" i="1"/>
  <c r="E77" i="1"/>
  <c r="B79" i="1"/>
  <c r="C78" i="1"/>
  <c r="D11" i="1"/>
  <c r="E10" i="1"/>
  <c r="G80" i="1"/>
  <c r="F81" i="1"/>
  <c r="C9" i="1"/>
  <c r="B10" i="1"/>
  <c r="D44" i="1"/>
  <c r="E43" i="1"/>
  <c r="G9" i="1"/>
  <c r="F10" i="1"/>
  <c r="F45" i="1"/>
  <c r="G44" i="1"/>
  <c r="F113" i="1"/>
  <c r="G112" i="1"/>
  <c r="E112" i="1"/>
  <c r="D113" i="1"/>
  <c r="B45" i="1"/>
  <c r="C44" i="1"/>
  <c r="C113" i="1" l="1"/>
  <c r="B114" i="1"/>
  <c r="C79" i="1"/>
  <c r="B80" i="1"/>
  <c r="D114" i="1"/>
  <c r="E113" i="1"/>
  <c r="F11" i="1"/>
  <c r="G10" i="1"/>
  <c r="E44" i="1"/>
  <c r="D45" i="1"/>
  <c r="F82" i="1"/>
  <c r="G81" i="1"/>
  <c r="G113" i="1"/>
  <c r="F114" i="1"/>
  <c r="B11" i="1"/>
  <c r="C10" i="1"/>
  <c r="C45" i="1"/>
  <c r="B46" i="1"/>
  <c r="G45" i="1"/>
  <c r="F46" i="1"/>
  <c r="D12" i="1"/>
  <c r="E11" i="1"/>
  <c r="E78" i="1"/>
  <c r="D79" i="1"/>
  <c r="B115" i="1" l="1"/>
  <c r="C114" i="1"/>
  <c r="D80" i="1"/>
  <c r="E79" i="1"/>
  <c r="E114" i="1"/>
  <c r="D115" i="1"/>
  <c r="C11" i="1"/>
  <c r="B12" i="1"/>
  <c r="B81" i="1"/>
  <c r="C80" i="1"/>
  <c r="F47" i="1"/>
  <c r="G46" i="1"/>
  <c r="B47" i="1"/>
  <c r="C46" i="1"/>
  <c r="F115" i="1"/>
  <c r="G114" i="1"/>
  <c r="F83" i="1"/>
  <c r="G82" i="1"/>
  <c r="F12" i="1"/>
  <c r="G11" i="1"/>
  <c r="D13" i="1"/>
  <c r="E12" i="1"/>
  <c r="D46" i="1"/>
  <c r="E45" i="1"/>
  <c r="B116" i="1" l="1"/>
  <c r="C115" i="1"/>
  <c r="C12" i="1"/>
  <c r="B13" i="1"/>
  <c r="G12" i="1"/>
  <c r="F13" i="1"/>
  <c r="G115" i="1"/>
  <c r="F116" i="1"/>
  <c r="G47" i="1"/>
  <c r="F48" i="1"/>
  <c r="D116" i="1"/>
  <c r="E115" i="1"/>
  <c r="D14" i="1"/>
  <c r="E13" i="1"/>
  <c r="E46" i="1"/>
  <c r="D47" i="1"/>
  <c r="F84" i="1"/>
  <c r="G83" i="1"/>
  <c r="C47" i="1"/>
  <c r="B48" i="1"/>
  <c r="B82" i="1"/>
  <c r="C81" i="1"/>
  <c r="D81" i="1"/>
  <c r="E80" i="1"/>
  <c r="B117" i="1" l="1"/>
  <c r="C116" i="1"/>
  <c r="E116" i="1"/>
  <c r="D117" i="1"/>
  <c r="F49" i="1"/>
  <c r="G48" i="1"/>
  <c r="F14" i="1"/>
  <c r="G13" i="1"/>
  <c r="B83" i="1"/>
  <c r="C82" i="1"/>
  <c r="F85" i="1"/>
  <c r="G84" i="1"/>
  <c r="D15" i="1"/>
  <c r="E14" i="1"/>
  <c r="D82" i="1"/>
  <c r="E81" i="1"/>
  <c r="B49" i="1"/>
  <c r="C48" i="1"/>
  <c r="D48" i="1"/>
  <c r="E47" i="1"/>
  <c r="F117" i="1"/>
  <c r="G116" i="1"/>
  <c r="C13" i="1"/>
  <c r="B14" i="1"/>
  <c r="C117" i="1" l="1"/>
  <c r="B118" i="1"/>
  <c r="C14" i="1"/>
  <c r="B15" i="1"/>
  <c r="E48" i="1"/>
  <c r="D49" i="1"/>
  <c r="D83" i="1"/>
  <c r="E82" i="1"/>
  <c r="D16" i="1"/>
  <c r="E15" i="1"/>
  <c r="B84" i="1"/>
  <c r="C83" i="1"/>
  <c r="G49" i="1"/>
  <c r="F50" i="1"/>
  <c r="D118" i="1"/>
  <c r="E117" i="1"/>
  <c r="G117" i="1"/>
  <c r="F118" i="1"/>
  <c r="C49" i="1"/>
  <c r="B50" i="1"/>
  <c r="F86" i="1"/>
  <c r="G85" i="1"/>
  <c r="F15" i="1"/>
  <c r="G14" i="1"/>
  <c r="B119" i="1" l="1"/>
  <c r="C118" i="1"/>
  <c r="G15" i="1"/>
  <c r="F16" i="1"/>
  <c r="B51" i="1"/>
  <c r="C50" i="1"/>
  <c r="F87" i="1"/>
  <c r="G86" i="1"/>
  <c r="F119" i="1"/>
  <c r="G118" i="1"/>
  <c r="F51" i="1"/>
  <c r="G50" i="1"/>
  <c r="D50" i="1"/>
  <c r="E49" i="1"/>
  <c r="D17" i="1"/>
  <c r="E16" i="1"/>
  <c r="C15" i="1"/>
  <c r="B16" i="1"/>
  <c r="E118" i="1"/>
  <c r="D119" i="1"/>
  <c r="C84" i="1"/>
  <c r="B85" i="1"/>
  <c r="D84" i="1"/>
  <c r="E83" i="1"/>
  <c r="B120" i="1" l="1"/>
  <c r="C119" i="1"/>
  <c r="D120" i="1"/>
  <c r="E119" i="1"/>
  <c r="D85" i="1"/>
  <c r="E84" i="1"/>
  <c r="D18" i="1"/>
  <c r="E17" i="1"/>
  <c r="G51" i="1"/>
  <c r="F52" i="1"/>
  <c r="C51" i="1"/>
  <c r="B52" i="1"/>
  <c r="B86" i="1"/>
  <c r="C85" i="1"/>
  <c r="B17" i="1"/>
  <c r="C16" i="1"/>
  <c r="F17" i="1"/>
  <c r="G16" i="1"/>
  <c r="E50" i="1"/>
  <c r="D51" i="1"/>
  <c r="G119" i="1"/>
  <c r="F120" i="1"/>
  <c r="F88" i="1"/>
  <c r="G87" i="1"/>
  <c r="B121" i="1" l="1"/>
  <c r="C120" i="1"/>
  <c r="F89" i="1"/>
  <c r="G88" i="1"/>
  <c r="F121" i="1"/>
  <c r="G120" i="1"/>
  <c r="D52" i="1"/>
  <c r="E51" i="1"/>
  <c r="B53" i="1"/>
  <c r="C52" i="1"/>
  <c r="F53" i="1"/>
  <c r="G52" i="1"/>
  <c r="C17" i="1"/>
  <c r="B18" i="1"/>
  <c r="D86" i="1"/>
  <c r="E85" i="1"/>
  <c r="F18" i="1"/>
  <c r="G17" i="1"/>
  <c r="C86" i="1"/>
  <c r="B87" i="1"/>
  <c r="D19" i="1"/>
  <c r="E18" i="1"/>
  <c r="E120" i="1"/>
  <c r="D121" i="1"/>
  <c r="C121" i="1" l="1"/>
  <c r="B122" i="1"/>
  <c r="B19" i="1"/>
  <c r="C18" i="1"/>
  <c r="D122" i="1"/>
  <c r="E121" i="1"/>
  <c r="B88" i="1"/>
  <c r="C87" i="1"/>
  <c r="C53" i="1"/>
  <c r="B54" i="1"/>
  <c r="G121" i="1"/>
  <c r="F122" i="1"/>
  <c r="D20" i="1"/>
  <c r="E19" i="1"/>
  <c r="G18" i="1"/>
  <c r="F19" i="1"/>
  <c r="D87" i="1"/>
  <c r="E86" i="1"/>
  <c r="G53" i="1"/>
  <c r="F54" i="1"/>
  <c r="E52" i="1"/>
  <c r="D53" i="1"/>
  <c r="F90" i="1"/>
  <c r="G89" i="1"/>
  <c r="B123" i="1" l="1"/>
  <c r="C122" i="1"/>
  <c r="F91" i="1"/>
  <c r="G90" i="1"/>
  <c r="F55" i="1"/>
  <c r="G54" i="1"/>
  <c r="F20" i="1"/>
  <c r="G19" i="1"/>
  <c r="F123" i="1"/>
  <c r="G122" i="1"/>
  <c r="E122" i="1"/>
  <c r="D123" i="1"/>
  <c r="D54" i="1"/>
  <c r="E53" i="1"/>
  <c r="B55" i="1"/>
  <c r="C54" i="1"/>
  <c r="D88" i="1"/>
  <c r="E87" i="1"/>
  <c r="D21" i="1"/>
  <c r="E20" i="1"/>
  <c r="B89" i="1"/>
  <c r="C88" i="1"/>
  <c r="B20" i="1"/>
  <c r="C19" i="1"/>
  <c r="C123" i="1" l="1"/>
  <c r="B124" i="1"/>
  <c r="D124" i="1"/>
  <c r="E123" i="1"/>
  <c r="C20" i="1"/>
  <c r="B21" i="1"/>
  <c r="D22" i="1"/>
  <c r="E21" i="1"/>
  <c r="B56" i="1"/>
  <c r="C55" i="1"/>
  <c r="G123" i="1"/>
  <c r="F124" i="1"/>
  <c r="G55" i="1"/>
  <c r="F56" i="1"/>
  <c r="B90" i="1"/>
  <c r="C89" i="1"/>
  <c r="D89" i="1"/>
  <c r="E88" i="1"/>
  <c r="E54" i="1"/>
  <c r="D55" i="1"/>
  <c r="G20" i="1"/>
  <c r="F21" i="1"/>
  <c r="F92" i="1"/>
  <c r="G91" i="1"/>
  <c r="B125" i="1" l="1"/>
  <c r="C124" i="1"/>
  <c r="F57" i="1"/>
  <c r="G56" i="1"/>
  <c r="C21" i="1"/>
  <c r="B22" i="1"/>
  <c r="F93" i="1"/>
  <c r="G92" i="1"/>
  <c r="B57" i="1"/>
  <c r="C56" i="1"/>
  <c r="F125" i="1"/>
  <c r="G124" i="1"/>
  <c r="E89" i="1"/>
  <c r="D90" i="1"/>
  <c r="F22" i="1"/>
  <c r="G21" i="1"/>
  <c r="D56" i="1"/>
  <c r="E55" i="1"/>
  <c r="B91" i="1"/>
  <c r="C90" i="1"/>
  <c r="E22" i="1"/>
  <c r="D23" i="1"/>
  <c r="E124" i="1"/>
  <c r="D125" i="1"/>
  <c r="C125" i="1" l="1"/>
  <c r="B126" i="1"/>
  <c r="B92" i="1"/>
  <c r="C91" i="1"/>
  <c r="F23" i="1"/>
  <c r="G22" i="1"/>
  <c r="G125" i="1"/>
  <c r="F126" i="1"/>
  <c r="F94" i="1"/>
  <c r="G93" i="1"/>
  <c r="G57" i="1"/>
  <c r="F58" i="1"/>
  <c r="D126" i="1"/>
  <c r="E125" i="1"/>
  <c r="D91" i="1"/>
  <c r="E90" i="1"/>
  <c r="B23" i="1"/>
  <c r="C22" i="1"/>
  <c r="E23" i="1"/>
  <c r="D24" i="1"/>
  <c r="E56" i="1"/>
  <c r="D57" i="1"/>
  <c r="C57" i="1"/>
  <c r="B58" i="1"/>
  <c r="B127" i="1" l="1"/>
  <c r="C126" i="1"/>
  <c r="E91" i="1"/>
  <c r="D92" i="1"/>
  <c r="D58" i="1"/>
  <c r="E57" i="1"/>
  <c r="B24" i="1"/>
  <c r="C23" i="1"/>
  <c r="E126" i="1"/>
  <c r="D127" i="1"/>
  <c r="G94" i="1"/>
  <c r="F95" i="1"/>
  <c r="F24" i="1"/>
  <c r="G23" i="1"/>
  <c r="B59" i="1"/>
  <c r="C58" i="1"/>
  <c r="D25" i="1"/>
  <c r="E24" i="1"/>
  <c r="G58" i="1"/>
  <c r="F59" i="1"/>
  <c r="F127" i="1"/>
  <c r="G126" i="1"/>
  <c r="B93" i="1"/>
  <c r="C92" i="1"/>
  <c r="C127" i="1" l="1"/>
  <c r="B128" i="1"/>
  <c r="D128" i="1"/>
  <c r="E127" i="1"/>
  <c r="G59" i="1"/>
  <c r="F60" i="1"/>
  <c r="B94" i="1"/>
  <c r="C93" i="1"/>
  <c r="C59" i="1"/>
  <c r="B60" i="1"/>
  <c r="G24" i="1"/>
  <c r="F25" i="1"/>
  <c r="E58" i="1"/>
  <c r="D59" i="1"/>
  <c r="F96" i="1"/>
  <c r="G95" i="1"/>
  <c r="D93" i="1"/>
  <c r="E92" i="1"/>
  <c r="G127" i="1"/>
  <c r="F128" i="1"/>
  <c r="D26" i="1"/>
  <c r="E25" i="1"/>
  <c r="C24" i="1"/>
  <c r="B25" i="1"/>
  <c r="B129" i="1" l="1"/>
  <c r="C128" i="1"/>
  <c r="B26" i="1"/>
  <c r="C25" i="1"/>
  <c r="D60" i="1"/>
  <c r="E59" i="1"/>
  <c r="B61" i="1"/>
  <c r="C60" i="1"/>
  <c r="F61" i="1"/>
  <c r="G60" i="1"/>
  <c r="F129" i="1"/>
  <c r="G128" i="1"/>
  <c r="F26" i="1"/>
  <c r="G25" i="1"/>
  <c r="E26" i="1"/>
  <c r="D27" i="1"/>
  <c r="D94" i="1"/>
  <c r="E93" i="1"/>
  <c r="G96" i="1"/>
  <c r="F97" i="1"/>
  <c r="B95" i="1"/>
  <c r="C94" i="1"/>
  <c r="E128" i="1"/>
  <c r="D129" i="1"/>
  <c r="C129" i="1" l="1"/>
  <c r="B130" i="1"/>
  <c r="F98" i="1"/>
  <c r="G97" i="1"/>
  <c r="D28" i="1"/>
  <c r="E27" i="1"/>
  <c r="G129" i="1"/>
  <c r="F130" i="1"/>
  <c r="G61" i="1"/>
  <c r="F62" i="1"/>
  <c r="E60" i="1"/>
  <c r="D61" i="1"/>
  <c r="D130" i="1"/>
  <c r="E129" i="1"/>
  <c r="B96" i="1"/>
  <c r="C95" i="1"/>
  <c r="D95" i="1"/>
  <c r="E94" i="1"/>
  <c r="F27" i="1"/>
  <c r="G26" i="1"/>
  <c r="C61" i="1"/>
  <c r="B62" i="1"/>
  <c r="B27" i="1"/>
  <c r="C26" i="1"/>
  <c r="B131" i="1" l="1"/>
  <c r="C130" i="1"/>
  <c r="F63" i="1"/>
  <c r="G62" i="1"/>
  <c r="D96" i="1"/>
  <c r="E95" i="1"/>
  <c r="E130" i="1"/>
  <c r="D131" i="1"/>
  <c r="D29" i="1"/>
  <c r="E28" i="1"/>
  <c r="F28" i="1"/>
  <c r="G27" i="1"/>
  <c r="B97" i="1"/>
  <c r="C96" i="1"/>
  <c r="C27" i="1"/>
  <c r="B28" i="1"/>
  <c r="B63" i="1"/>
  <c r="C62" i="1"/>
  <c r="D62" i="1"/>
  <c r="E61" i="1"/>
  <c r="F131" i="1"/>
  <c r="G130" i="1"/>
  <c r="F99" i="1"/>
  <c r="G98" i="1"/>
  <c r="C131" i="1" l="1"/>
  <c r="B132" i="1"/>
  <c r="C28" i="1"/>
  <c r="B29" i="1"/>
  <c r="D132" i="1"/>
  <c r="E131" i="1"/>
  <c r="F100" i="1"/>
  <c r="G99" i="1"/>
  <c r="E62" i="1"/>
  <c r="D63" i="1"/>
  <c r="G28" i="1"/>
  <c r="F29" i="1"/>
  <c r="G63" i="1"/>
  <c r="F64" i="1"/>
  <c r="G131" i="1"/>
  <c r="F132" i="1"/>
  <c r="C63" i="1"/>
  <c r="B64" i="1"/>
  <c r="B98" i="1"/>
  <c r="C97" i="1"/>
  <c r="E29" i="1"/>
  <c r="D30" i="1"/>
  <c r="D97" i="1"/>
  <c r="E96" i="1"/>
  <c r="B133" i="1" l="1"/>
  <c r="C132" i="1"/>
  <c r="D98" i="1"/>
  <c r="E97" i="1"/>
  <c r="B99" i="1"/>
  <c r="C98" i="1"/>
  <c r="E30" i="1"/>
  <c r="D31" i="1"/>
  <c r="C64" i="1"/>
  <c r="B65" i="1"/>
  <c r="F65" i="1"/>
  <c r="G64" i="1"/>
  <c r="D64" i="1"/>
  <c r="E63" i="1"/>
  <c r="E132" i="1"/>
  <c r="D133" i="1"/>
  <c r="F133" i="1"/>
  <c r="G132" i="1"/>
  <c r="F30" i="1"/>
  <c r="G29" i="1"/>
  <c r="B30" i="1"/>
  <c r="C29" i="1"/>
  <c r="F101" i="1"/>
  <c r="G100" i="1"/>
  <c r="B134" i="1" l="1"/>
  <c r="C133" i="1"/>
  <c r="D32" i="1"/>
  <c r="E31" i="1"/>
  <c r="D134" i="1"/>
  <c r="E133" i="1"/>
  <c r="F102" i="1"/>
  <c r="G101" i="1"/>
  <c r="F31" i="1"/>
  <c r="G30" i="1"/>
  <c r="G65" i="1"/>
  <c r="F66" i="1"/>
  <c r="B100" i="1"/>
  <c r="C99" i="1"/>
  <c r="C65" i="1"/>
  <c r="B66" i="1"/>
  <c r="B31" i="1"/>
  <c r="C30" i="1"/>
  <c r="G133" i="1"/>
  <c r="F134" i="1"/>
  <c r="E64" i="1"/>
  <c r="D65" i="1"/>
  <c r="D99" i="1"/>
  <c r="E98" i="1"/>
  <c r="B135" i="1" l="1"/>
  <c r="C134" i="1"/>
  <c r="D66" i="1"/>
  <c r="E65" i="1"/>
  <c r="C31" i="1"/>
  <c r="B32" i="1"/>
  <c r="C100" i="1"/>
  <c r="B101" i="1"/>
  <c r="G31" i="1"/>
  <c r="F32" i="1"/>
  <c r="E134" i="1"/>
  <c r="D135" i="1"/>
  <c r="D100" i="1"/>
  <c r="E99" i="1"/>
  <c r="F135" i="1"/>
  <c r="G134" i="1"/>
  <c r="B67" i="1"/>
  <c r="C66" i="1"/>
  <c r="F67" i="1"/>
  <c r="G66" i="1"/>
  <c r="F103" i="1"/>
  <c r="G102" i="1"/>
  <c r="E32" i="1"/>
  <c r="D33" i="1"/>
  <c r="C135" i="1" l="1"/>
  <c r="B136" i="1"/>
  <c r="F33" i="1"/>
  <c r="G32" i="1"/>
  <c r="B33" i="1"/>
  <c r="C32" i="1"/>
  <c r="D34" i="1"/>
  <c r="E33" i="1"/>
  <c r="G67" i="1"/>
  <c r="F68" i="1"/>
  <c r="G135" i="1"/>
  <c r="F136" i="1"/>
  <c r="D101" i="1"/>
  <c r="E100" i="1"/>
  <c r="D136" i="1"/>
  <c r="E135" i="1"/>
  <c r="B102" i="1"/>
  <c r="C101" i="1"/>
  <c r="F104" i="1"/>
  <c r="G104" i="1" s="1"/>
  <c r="G106" i="1" s="1"/>
  <c r="K15" i="1" s="1"/>
  <c r="L15" i="1" s="1"/>
  <c r="G103" i="1"/>
  <c r="C67" i="1"/>
  <c r="B68" i="1"/>
  <c r="E66" i="1"/>
  <c r="D67" i="1"/>
  <c r="B137" i="1" l="1"/>
  <c r="C136" i="1"/>
  <c r="D68" i="1"/>
  <c r="E67" i="1"/>
  <c r="B69" i="1"/>
  <c r="C68" i="1"/>
  <c r="F69" i="1"/>
  <c r="G68" i="1"/>
  <c r="C102" i="1"/>
  <c r="B103" i="1"/>
  <c r="D102" i="1"/>
  <c r="E101" i="1"/>
  <c r="C33" i="1"/>
  <c r="B34" i="1"/>
  <c r="F137" i="1"/>
  <c r="G136" i="1"/>
  <c r="E136" i="1"/>
  <c r="D137" i="1"/>
  <c r="D35" i="1"/>
  <c r="E35" i="1" s="1"/>
  <c r="E38" i="1" s="1"/>
  <c r="K8" i="1" s="1"/>
  <c r="L8" i="1" s="1"/>
  <c r="E34" i="1"/>
  <c r="G33" i="1"/>
  <c r="F34" i="1"/>
  <c r="C137" i="1" l="1"/>
  <c r="B138" i="1"/>
  <c r="B35" i="1"/>
  <c r="C34" i="1"/>
  <c r="B104" i="1"/>
  <c r="C103" i="1"/>
  <c r="G137" i="1"/>
  <c r="F138" i="1"/>
  <c r="G138" i="1" s="1"/>
  <c r="G140" i="1" s="1"/>
  <c r="K18" i="1" s="1"/>
  <c r="L18" i="1" s="1"/>
  <c r="C69" i="1"/>
  <c r="B70" i="1"/>
  <c r="C70" i="1" s="1"/>
  <c r="F35" i="1"/>
  <c r="G34" i="1"/>
  <c r="D138" i="1"/>
  <c r="E138" i="1" s="1"/>
  <c r="E137" i="1"/>
  <c r="D103" i="1"/>
  <c r="E102" i="1"/>
  <c r="G69" i="1"/>
  <c r="F70" i="1"/>
  <c r="G70" i="1" s="1"/>
  <c r="E68" i="1"/>
  <c r="D69" i="1"/>
  <c r="C72" i="1" l="1"/>
  <c r="K10" i="1" s="1"/>
  <c r="L10" i="1" s="1"/>
  <c r="B139" i="1"/>
  <c r="C139" i="1" s="1"/>
  <c r="C138" i="1"/>
  <c r="C140" i="1" s="1"/>
  <c r="K16" i="1" s="1"/>
  <c r="L16" i="1" s="1"/>
  <c r="G72" i="1"/>
  <c r="K12" i="1" s="1"/>
  <c r="L12" i="1" s="1"/>
  <c r="E69" i="1"/>
  <c r="D70" i="1"/>
  <c r="E140" i="1"/>
  <c r="K17" i="1" s="1"/>
  <c r="L17" i="1" s="1"/>
  <c r="B105" i="1"/>
  <c r="C105" i="1" s="1"/>
  <c r="C106" i="1" s="1"/>
  <c r="K13" i="1" s="1"/>
  <c r="L13" i="1" s="1"/>
  <c r="C104" i="1"/>
  <c r="D104" i="1"/>
  <c r="E103" i="1"/>
  <c r="F36" i="1"/>
  <c r="G35" i="1"/>
  <c r="B36" i="1"/>
  <c r="C35" i="1"/>
  <c r="F37" i="1" l="1"/>
  <c r="G37" i="1" s="1"/>
  <c r="G38" i="1" s="1"/>
  <c r="K9" i="1" s="1"/>
  <c r="L9" i="1" s="1"/>
  <c r="G36" i="1"/>
  <c r="B37" i="1"/>
  <c r="C37" i="1" s="1"/>
  <c r="C38" i="1" s="1"/>
  <c r="K7" i="1" s="1"/>
  <c r="C36" i="1"/>
  <c r="D105" i="1"/>
  <c r="E105" i="1" s="1"/>
  <c r="E106" i="1" s="1"/>
  <c r="K14" i="1" s="1"/>
  <c r="L14" i="1" s="1"/>
  <c r="E104" i="1"/>
  <c r="E70" i="1"/>
  <c r="D71" i="1"/>
  <c r="E71" i="1" s="1"/>
  <c r="E72" i="1" l="1"/>
  <c r="K11" i="1" s="1"/>
  <c r="L11" i="1" s="1"/>
  <c r="L7" i="1"/>
  <c r="K19" i="1" l="1"/>
  <c r="K20" i="1" s="1"/>
  <c r="L19" i="1" l="1"/>
</calcChain>
</file>

<file path=xl/sharedStrings.xml><?xml version="1.0" encoding="utf-8"?>
<sst xmlns="http://schemas.openxmlformats.org/spreadsheetml/2006/main" count="69" uniqueCount="32">
  <si>
    <t>Enlace página Plantillas de excelgratis.com</t>
  </si>
  <si>
    <t>Indique el/los días de la semana que no trabaje (referencia anual)</t>
  </si>
  <si>
    <t>Indique el año deseado</t>
  </si>
  <si>
    <t>introduzca las horas y minutos que trabaja al día</t>
  </si>
  <si>
    <t>Sábado</t>
  </si>
  <si>
    <t>Domingo</t>
  </si>
  <si>
    <t>Enero</t>
  </si>
  <si>
    <t>Tiempo</t>
  </si>
  <si>
    <t>Febrero</t>
  </si>
  <si>
    <t>Marzo</t>
  </si>
  <si>
    <t xml:space="preserve">        Otras fechas que no trabaja</t>
  </si>
  <si>
    <t>Meses</t>
  </si>
  <si>
    <t>Días trabajados</t>
  </si>
  <si>
    <t>Tiempo trabajado</t>
  </si>
  <si>
    <t>Abril</t>
  </si>
  <si>
    <t>Mayo</t>
  </si>
  <si>
    <t>Junio</t>
  </si>
  <si>
    <t>Julio</t>
  </si>
  <si>
    <t>Agosto</t>
  </si>
  <si>
    <t>Septiembre</t>
  </si>
  <si>
    <t>Octubre</t>
  </si>
  <si>
    <t>Noviembre</t>
  </si>
  <si>
    <t>Diciembre</t>
  </si>
  <si>
    <t>Total días trabajados</t>
  </si>
  <si>
    <t>Total días no trabajados</t>
  </si>
  <si>
    <t>Día de la semana</t>
  </si>
  <si>
    <t>Nº de días</t>
  </si>
  <si>
    <t>Lunes</t>
  </si>
  <si>
    <t>Martes</t>
  </si>
  <si>
    <t>Miércoles</t>
  </si>
  <si>
    <t>Jueves</t>
  </si>
  <si>
    <t>Viernes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</si>
</sst>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d\,\ dd\ \-mmm"/>
    <numFmt numFmtId="165" formatCode="&quot;Año:&quot;\ 0"/>
    <numFmt numFmtId="166" formatCode="0\ &quot;hs.&quot;"/>
    <numFmt numFmtId="167" formatCode="0\ &quot;Min.&quot;"/>
    <numFmt numFmtId="168" formatCode="&quot;AÑO: &quot;0"/>
  </numFmts>
  <fonts count="26" x14ac:knownFonts="1">
    <font>
      <sz val="11"/>
      <color theme="1"/>
      <name val="Calibri"/>
      <family val="2"/>
      <scheme val="minor"/>
    </font>
    <font>
      <sz val="10"/>
      <color theme="0"/>
      <name val="Arial"/>
      <family val="2"/>
    </font>
    <font>
      <sz val="8"/>
      <name val="Arial"/>
      <family val="2"/>
    </font>
    <font>
      <sz val="10"/>
      <name val="Arial"/>
      <family val="2"/>
    </font>
    <font>
      <b/>
      <sz val="11"/>
      <color theme="0"/>
      <name val="Batang"/>
      <family val="1"/>
    </font>
    <font>
      <sz val="11"/>
      <color theme="0"/>
      <name val="Batang"/>
      <family val="1"/>
    </font>
    <font>
      <u/>
      <sz val="10"/>
      <color theme="10"/>
      <name val="Arial"/>
      <family val="2"/>
    </font>
    <font>
      <b/>
      <sz val="11"/>
      <name val="Calibri"/>
      <family val="2"/>
    </font>
    <font>
      <b/>
      <sz val="10"/>
      <name val="Calibri"/>
      <family val="2"/>
      <scheme val="minor"/>
    </font>
    <font>
      <sz val="10"/>
      <name val="Calibri"/>
      <family val="2"/>
      <scheme val="minor"/>
    </font>
    <font>
      <b/>
      <i/>
      <sz val="10"/>
      <name val="Arial"/>
      <family val="2"/>
    </font>
    <font>
      <b/>
      <sz val="11"/>
      <name val="Arial"/>
      <family val="2"/>
    </font>
    <font>
      <b/>
      <sz val="12"/>
      <name val="Arial"/>
      <family val="2"/>
    </font>
    <font>
      <b/>
      <sz val="10"/>
      <name val="Arial"/>
      <family val="2"/>
    </font>
    <font>
      <b/>
      <sz val="9"/>
      <name val="Comic Sans MS"/>
      <family val="4"/>
    </font>
    <font>
      <b/>
      <sz val="11"/>
      <color theme="0"/>
      <name val="Arial"/>
      <family val="2"/>
    </font>
    <font>
      <b/>
      <sz val="6"/>
      <name val="Arial"/>
      <family val="2"/>
    </font>
    <font>
      <b/>
      <sz val="12"/>
      <color theme="0"/>
      <name val="Arial"/>
      <family val="2"/>
    </font>
    <font>
      <b/>
      <sz val="8"/>
      <name val="Arial"/>
      <family val="2"/>
    </font>
    <font>
      <sz val="8"/>
      <name val="Agency FB"/>
      <family val="2"/>
    </font>
    <font>
      <sz val="8"/>
      <name val="Bell MT"/>
      <family val="1"/>
    </font>
    <font>
      <sz val="10"/>
      <name val="Arial Unicode MS"/>
      <family val="2"/>
    </font>
    <font>
      <b/>
      <sz val="10"/>
      <color theme="0"/>
      <name val="Arial"/>
      <family val="2"/>
    </font>
    <font>
      <sz val="14"/>
      <name val="Arial"/>
      <family val="2"/>
    </font>
    <font>
      <b/>
      <sz val="12"/>
      <color rgb="FFFF0000"/>
      <name val="Calibri"/>
      <family val="2"/>
      <scheme val="minor"/>
    </font>
    <font>
      <sz val="9"/>
      <name val="Arial"/>
      <family val="2"/>
    </font>
  </fonts>
  <fills count="14">
    <fill>
      <patternFill patternType="none"/>
    </fill>
    <fill>
      <patternFill patternType="gray125"/>
    </fill>
    <fill>
      <patternFill patternType="solid">
        <fgColor rgb="FF0070C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499984740745262"/>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002060"/>
        <bgColor indexed="9"/>
      </patternFill>
    </fill>
    <fill>
      <gradientFill degree="90">
        <stop position="0">
          <color theme="0"/>
        </stop>
        <stop position="1">
          <color theme="9" tint="0.80001220740379042"/>
        </stop>
      </gradientFill>
    </fill>
    <fill>
      <patternFill patternType="solid">
        <fgColor theme="0" tint="-0.14999847407452621"/>
        <bgColor indexed="64"/>
      </patternFill>
    </fill>
    <fill>
      <patternFill patternType="solid">
        <fgColor theme="9"/>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double">
        <color indexed="64"/>
      </left>
      <right style="thick">
        <color indexed="64"/>
      </right>
      <top/>
      <bottom/>
      <diagonal/>
    </border>
    <border>
      <left style="thick">
        <color indexed="64"/>
      </left>
      <right style="thin">
        <color indexed="64"/>
      </right>
      <top style="thin">
        <color indexed="64"/>
      </top>
      <bottom style="thin">
        <color indexed="64"/>
      </bottom>
      <diagonal/>
    </border>
    <border>
      <left style="double">
        <color indexed="64"/>
      </left>
      <right style="thick">
        <color indexed="64"/>
      </right>
      <top style="double">
        <color indexed="64"/>
      </top>
      <bottom/>
      <diagonal/>
    </border>
    <border>
      <left style="double">
        <color indexed="64"/>
      </left>
      <right style="thick">
        <color indexed="64"/>
      </right>
      <top style="thin">
        <color indexed="64"/>
      </top>
      <bottom style="thin">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thick">
        <color indexed="64"/>
      </left>
      <right/>
      <top style="double">
        <color indexed="64"/>
      </top>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thick">
        <color indexed="64"/>
      </right>
      <top/>
      <bottom style="thick">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92">
    <xf numFmtId="0" fontId="0" fillId="0" borderId="0" xfId="0"/>
    <xf numFmtId="164" fontId="0" fillId="0" borderId="0" xfId="0" applyNumberFormat="1"/>
    <xf numFmtId="14" fontId="2" fillId="0" borderId="0" xfId="0" applyNumberFormat="1" applyFont="1" applyAlignment="1" applyProtection="1">
      <alignment horizontal="left"/>
      <protection locked="0"/>
    </xf>
    <xf numFmtId="0" fontId="3" fillId="0" borderId="0" xfId="0" applyFont="1"/>
    <xf numFmtId="0" fontId="3" fillId="0" borderId="0" xfId="0" applyFont="1" applyAlignment="1"/>
    <xf numFmtId="0" fontId="0" fillId="0" borderId="0" xfId="0" applyAlignment="1"/>
    <xf numFmtId="0" fontId="10" fillId="0" borderId="1" xfId="0" applyFont="1" applyBorder="1" applyAlignment="1" applyProtection="1">
      <alignment horizontal="center" vertical="center"/>
      <protection locked="0"/>
    </xf>
    <xf numFmtId="0" fontId="3" fillId="4" borderId="1" xfId="0" applyFont="1" applyFill="1" applyBorder="1" applyAlignment="1">
      <alignment horizontal="center" vertical="center" wrapText="1"/>
    </xf>
    <xf numFmtId="0" fontId="10" fillId="4" borderId="1" xfId="0" applyFont="1" applyFill="1" applyBorder="1" applyAlignment="1" applyProtection="1">
      <alignment horizontal="center" vertical="center"/>
      <protection locked="0"/>
    </xf>
    <xf numFmtId="165" fontId="11" fillId="4" borderId="2" xfId="0" applyNumberFormat="1" applyFont="1" applyFill="1" applyBorder="1" applyAlignment="1" applyProtection="1">
      <alignment horizontal="center" vertical="center" wrapText="1"/>
      <protection locked="0"/>
    </xf>
    <xf numFmtId="0" fontId="12" fillId="4" borderId="3" xfId="0" applyFont="1" applyFill="1" applyBorder="1" applyAlignment="1">
      <alignment horizontal="left" vertical="center"/>
    </xf>
    <xf numFmtId="166" fontId="13" fillId="4" borderId="1" xfId="0" applyNumberFormat="1" applyFont="1" applyFill="1" applyBorder="1" applyAlignment="1">
      <alignment horizontal="center" vertical="center" wrapText="1"/>
    </xf>
    <xf numFmtId="167" fontId="14" fillId="4" borderId="3" xfId="0" applyNumberFormat="1" applyFont="1" applyFill="1" applyBorder="1" applyAlignment="1">
      <alignment horizontal="center" vertical="center" wrapText="1"/>
    </xf>
    <xf numFmtId="14" fontId="3" fillId="0" borderId="0" xfId="0" applyNumberFormat="1" applyFont="1"/>
    <xf numFmtId="14" fontId="0" fillId="0" borderId="0" xfId="0" applyNumberFormat="1" applyBorder="1" applyAlignment="1">
      <alignment horizontal="center"/>
    </xf>
    <xf numFmtId="0" fontId="16" fillId="6" borderId="5" xfId="0" applyFont="1" applyFill="1" applyBorder="1" applyAlignment="1" applyProtection="1">
      <alignment horizontal="center" vertical="center"/>
      <protection locked="0" hidden="1"/>
    </xf>
    <xf numFmtId="0" fontId="16" fillId="7" borderId="5" xfId="0" applyFont="1" applyFill="1" applyBorder="1" applyAlignment="1" applyProtection="1">
      <alignment horizontal="center" vertical="center"/>
      <protection locked="0" hidden="1"/>
    </xf>
    <xf numFmtId="0" fontId="16" fillId="8" borderId="5" xfId="0" applyFont="1" applyFill="1" applyBorder="1" applyAlignment="1" applyProtection="1">
      <alignment horizontal="center" vertical="center"/>
      <protection locked="0" hidden="1"/>
    </xf>
    <xf numFmtId="0" fontId="3" fillId="0" borderId="6" xfId="0" applyFont="1" applyBorder="1" applyAlignment="1">
      <alignment horizontal="center" wrapText="1"/>
    </xf>
    <xf numFmtId="164" fontId="17" fillId="9" borderId="7" xfId="0" applyNumberFormat="1"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164" fontId="17" fillId="9" borderId="1" xfId="0" applyNumberFormat="1" applyFont="1" applyFill="1" applyBorder="1" applyAlignment="1" applyProtection="1">
      <alignment horizontal="center" vertical="center" wrapText="1"/>
      <protection locked="0"/>
    </xf>
    <xf numFmtId="0" fontId="18" fillId="0" borderId="8" xfId="0" applyFont="1" applyFill="1" applyBorder="1" applyAlignment="1">
      <alignment horizontal="center" wrapText="1"/>
    </xf>
    <xf numFmtId="164" fontId="13" fillId="11" borderId="1" xfId="0" applyNumberFormat="1" applyFont="1" applyFill="1" applyBorder="1" applyAlignment="1">
      <alignment horizontal="center" vertical="center"/>
    </xf>
    <xf numFmtId="164" fontId="13" fillId="11" borderId="1" xfId="0" applyNumberFormat="1" applyFont="1" applyFill="1" applyBorder="1" applyAlignment="1">
      <alignment horizontal="center" vertical="center" wrapText="1"/>
    </xf>
    <xf numFmtId="0" fontId="0" fillId="0" borderId="0" xfId="0" applyAlignment="1">
      <alignment horizontal="center" vertical="center"/>
    </xf>
    <xf numFmtId="14" fontId="0" fillId="0" borderId="0" xfId="0" applyNumberFormat="1"/>
    <xf numFmtId="164" fontId="2" fillId="0" borderId="7" xfId="0" applyNumberFormat="1"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14" fontId="20" fillId="0" borderId="9" xfId="0" applyNumberFormat="1" applyFont="1" applyFill="1" applyBorder="1" applyAlignment="1" applyProtection="1">
      <alignment horizontal="center" vertical="center"/>
    </xf>
    <xf numFmtId="164" fontId="3"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21" fillId="0" borderId="1" xfId="0" applyFont="1" applyBorder="1" applyAlignment="1">
      <alignment horizontal="center" vertical="center" wrapText="1"/>
    </xf>
    <xf numFmtId="164" fontId="3" fillId="12" borderId="1" xfId="0" applyNumberFormat="1"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13" borderId="1" xfId="0" applyFill="1" applyBorder="1" applyAlignment="1">
      <alignment horizontal="center"/>
    </xf>
    <xf numFmtId="0" fontId="0" fillId="0" borderId="1" xfId="0" applyBorder="1" applyAlignment="1">
      <alignment horizontal="center"/>
    </xf>
    <xf numFmtId="0" fontId="21" fillId="0" borderId="1" xfId="0" applyFont="1" applyBorder="1" applyAlignment="1">
      <alignment horizontal="center"/>
    </xf>
    <xf numFmtId="2" fontId="2" fillId="0" borderId="0" xfId="0" applyNumberFormat="1" applyFont="1" applyAlignment="1"/>
    <xf numFmtId="0" fontId="2" fillId="0" borderId="0" xfId="0" applyFont="1"/>
    <xf numFmtId="164" fontId="18" fillId="13" borderId="7" xfId="0" applyNumberFormat="1" applyFont="1" applyFill="1" applyBorder="1" applyAlignment="1" applyProtection="1">
      <alignment horizontal="center" vertical="center" wrapText="1"/>
      <protection hidden="1"/>
    </xf>
    <xf numFmtId="1" fontId="24" fillId="8" borderId="1" xfId="0" applyNumberFormat="1" applyFont="1" applyFill="1" applyBorder="1" applyAlignment="1" applyProtection="1">
      <alignment horizontal="center"/>
      <protection hidden="1"/>
    </xf>
    <xf numFmtId="0" fontId="3" fillId="0" borderId="10" xfId="0" applyFont="1" applyFill="1" applyBorder="1" applyAlignment="1">
      <alignment horizontal="center" wrapText="1"/>
    </xf>
    <xf numFmtId="0" fontId="0" fillId="0" borderId="11" xfId="0" applyBorder="1" applyAlignment="1">
      <alignment horizontal="center" wrapText="1"/>
    </xf>
    <xf numFmtId="164" fontId="17" fillId="9" borderId="12" xfId="0" applyNumberFormat="1" applyFont="1" applyFill="1" applyBorder="1" applyAlignment="1" applyProtection="1">
      <alignment horizontal="center" vertical="center" wrapText="1"/>
      <protection locked="0"/>
    </xf>
    <xf numFmtId="0" fontId="3" fillId="10" borderId="13" xfId="0" applyFont="1" applyFill="1" applyBorder="1" applyAlignment="1" applyProtection="1">
      <alignment horizontal="center" vertical="center" wrapText="1"/>
      <protection locked="0"/>
    </xf>
    <xf numFmtId="164" fontId="17" fillId="9" borderId="14" xfId="0" applyNumberFormat="1" applyFont="1" applyFill="1" applyBorder="1" applyAlignment="1" applyProtection="1">
      <alignment horizontal="center" vertical="center" wrapText="1"/>
      <protection locked="0"/>
    </xf>
    <xf numFmtId="0" fontId="3" fillId="10" borderId="15" xfId="0" applyFont="1" applyFill="1" applyBorder="1" applyAlignment="1" applyProtection="1">
      <alignment horizontal="center" vertical="center" wrapText="1"/>
      <protection locked="0"/>
    </xf>
    <xf numFmtId="164" fontId="2" fillId="0" borderId="16" xfId="0" applyNumberFormat="1" applyFont="1" applyBorder="1" applyAlignment="1" applyProtection="1">
      <alignment horizontal="center" vertical="center" wrapText="1"/>
      <protection hidden="1"/>
    </xf>
    <xf numFmtId="164" fontId="2" fillId="0" borderId="17" xfId="0" applyNumberFormat="1" applyFont="1" applyBorder="1" applyAlignment="1" applyProtection="1">
      <alignment horizontal="center" vertical="center" wrapText="1"/>
      <protection hidden="1"/>
    </xf>
    <xf numFmtId="14" fontId="20" fillId="0" borderId="9" xfId="0" applyNumberFormat="1" applyFont="1" applyFill="1" applyBorder="1" applyAlignment="1">
      <alignment horizontal="center"/>
    </xf>
    <xf numFmtId="0" fontId="25" fillId="0" borderId="0" xfId="0" applyFont="1"/>
    <xf numFmtId="0" fontId="2" fillId="0" borderId="0" xfId="0" applyFont="1" applyBorder="1" applyProtection="1">
      <protection hidden="1"/>
    </xf>
    <xf numFmtId="164" fontId="17" fillId="4" borderId="18" xfId="0" applyNumberFormat="1" applyFont="1" applyFill="1" applyBorder="1" applyAlignment="1">
      <alignment horizontal="center" vertical="center" wrapText="1"/>
    </xf>
    <xf numFmtId="0" fontId="0" fillId="4" borderId="11" xfId="0" applyFill="1" applyBorder="1" applyAlignment="1">
      <alignment horizontal="center"/>
    </xf>
    <xf numFmtId="164" fontId="17" fillId="9" borderId="19" xfId="0" applyNumberFormat="1" applyFont="1" applyFill="1" applyBorder="1" applyAlignment="1" applyProtection="1">
      <alignment horizontal="center" vertical="center" wrapText="1"/>
      <protection locked="0"/>
    </xf>
    <xf numFmtId="0" fontId="3" fillId="10" borderId="2" xfId="0" applyFont="1" applyFill="1" applyBorder="1" applyAlignment="1" applyProtection="1">
      <alignment horizontal="center" vertical="center" wrapText="1"/>
      <protection locked="0"/>
    </xf>
    <xf numFmtId="164" fontId="12" fillId="4" borderId="10" xfId="0" applyNumberFormat="1" applyFont="1" applyFill="1" applyBorder="1" applyAlignment="1">
      <alignment horizontal="center" vertical="center" wrapText="1"/>
    </xf>
    <xf numFmtId="0" fontId="3" fillId="4" borderId="11" xfId="0" applyFont="1" applyFill="1" applyBorder="1" applyAlignment="1">
      <alignment horizontal="center"/>
    </xf>
    <xf numFmtId="164" fontId="17" fillId="9" borderId="20" xfId="0" applyNumberFormat="1" applyFont="1" applyFill="1" applyBorder="1" applyAlignment="1" applyProtection="1">
      <alignment horizontal="center" vertical="center" wrapText="1"/>
      <protection locked="0"/>
    </xf>
    <xf numFmtId="0" fontId="2" fillId="0" borderId="0" xfId="0" applyFont="1" applyBorder="1"/>
    <xf numFmtId="164" fontId="0" fillId="0" borderId="0" xfId="0" applyNumberFormat="1" applyAlignment="1">
      <alignment horizontal="center"/>
    </xf>
    <xf numFmtId="164" fontId="2" fillId="0" borderId="21" xfId="0" applyNumberFormat="1" applyFont="1" applyBorder="1" applyAlignment="1" applyProtection="1">
      <alignment horizontal="center" vertical="center" wrapText="1"/>
      <protection hidden="1"/>
    </xf>
    <xf numFmtId="164" fontId="2" fillId="0" borderId="22" xfId="0" applyNumberFormat="1" applyFont="1" applyBorder="1" applyAlignment="1" applyProtection="1">
      <alignment horizontal="center" vertical="center" wrapText="1"/>
      <protection hidden="1"/>
    </xf>
    <xf numFmtId="164" fontId="2" fillId="0" borderId="23" xfId="0" applyNumberFormat="1" applyFont="1" applyBorder="1" applyAlignment="1" applyProtection="1">
      <alignment horizontal="center" vertical="center" wrapText="1"/>
      <protection hidden="1"/>
    </xf>
    <xf numFmtId="14" fontId="20" fillId="0" borderId="24" xfId="0" applyNumberFormat="1" applyFont="1" applyFill="1" applyBorder="1" applyAlignment="1">
      <alignment horizontal="center"/>
    </xf>
    <xf numFmtId="2" fontId="0" fillId="0" borderId="0" xfId="0" applyNumberFormat="1" applyAlignment="1">
      <alignment horizontal="center"/>
    </xf>
    <xf numFmtId="14" fontId="3" fillId="0" borderId="0" xfId="0" applyNumberFormat="1" applyFont="1" applyFill="1" applyBorder="1"/>
    <xf numFmtId="14" fontId="3" fillId="0" borderId="0" xfId="0" applyNumberFormat="1" applyFont="1" applyFill="1" applyBorder="1" applyAlignment="1">
      <alignment horizontal="center"/>
    </xf>
    <xf numFmtId="14" fontId="3" fillId="0" borderId="0" xfId="0" applyNumberFormat="1" applyFont="1" applyFill="1"/>
    <xf numFmtId="14" fontId="2" fillId="0" borderId="0" xfId="0" applyNumberFormat="1" applyFont="1" applyFill="1" applyAlignment="1" applyProtection="1">
      <alignment horizontal="left"/>
      <protection locked="0"/>
    </xf>
    <xf numFmtId="14" fontId="0" fillId="0" borderId="1" xfId="0" applyNumberFormat="1" applyBorder="1" applyAlignment="1">
      <alignment horizontal="center"/>
    </xf>
    <xf numFmtId="0" fontId="15" fillId="5" borderId="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0" fillId="0" borderId="0" xfId="0" applyAlignment="1">
      <alignment horizontal="center"/>
    </xf>
    <xf numFmtId="168" fontId="23" fillId="8" borderId="1" xfId="0" applyNumberFormat="1" applyFont="1" applyFill="1" applyBorder="1" applyAlignment="1">
      <alignment horizontal="center" vertical="center" textRotation="180" wrapText="1"/>
    </xf>
    <xf numFmtId="0" fontId="23" fillId="0" borderId="1" xfId="0" applyFont="1" applyBorder="1" applyAlignment="1">
      <alignment horizontal="center" vertical="center" textRotation="180" wrapText="1"/>
    </xf>
    <xf numFmtId="0" fontId="1" fillId="0" borderId="0" xfId="0" applyFont="1" applyBorder="1" applyAlignment="1">
      <alignment horizontal="center" vertical="center" wrapText="1"/>
    </xf>
    <xf numFmtId="0" fontId="0" fillId="0" borderId="0" xfId="0" applyBorder="1" applyAlignment="1">
      <alignment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0" xfId="1" applyBorder="1" applyAlignment="1" applyProtection="1">
      <alignment horizontal="center" vertical="center" wrapText="1"/>
    </xf>
    <xf numFmtId="0" fontId="6" fillId="0" borderId="0" xfId="1" applyBorder="1" applyAlignment="1" applyProtection="1">
      <alignment wrapText="1"/>
    </xf>
    <xf numFmtId="0" fontId="0" fillId="0" borderId="0" xfId="0" applyAlignment="1">
      <alignment wrapText="1"/>
    </xf>
    <xf numFmtId="0" fontId="7" fillId="3" borderId="1" xfId="0"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wrapText="1"/>
    </xf>
    <xf numFmtId="0" fontId="9" fillId="3" borderId="1" xfId="0" applyFont="1" applyFill="1" applyBorder="1" applyAlignment="1">
      <alignment horizontal="center" wrapText="1"/>
    </xf>
  </cellXfs>
  <cellStyles count="2">
    <cellStyle name="Hipervínculo" xfId="1" builtinId="8"/>
    <cellStyle name="Normal" xfId="0" builtinId="0"/>
  </cellStyles>
  <dxfs count="103">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color theme="0"/>
        <name val="Cambria"/>
        <scheme val="none"/>
      </font>
      <fill>
        <patternFill>
          <bgColor theme="9" tint="-0.24994659260841701"/>
        </patternFill>
      </fill>
    </dxf>
    <dxf>
      <font>
        <b/>
        <i/>
        <color theme="0"/>
        <name val="Cambria"/>
        <scheme val="none"/>
      </font>
      <fill>
        <patternFill>
          <bgColor rgb="FF00B050"/>
        </patternFill>
      </fill>
    </dxf>
    <dxf>
      <font>
        <b/>
        <i/>
        <color theme="0"/>
        <name val="Cambria"/>
        <scheme val="none"/>
      </font>
      <fill>
        <patternFill>
          <bgColor rgb="FFFF0000"/>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color theme="0"/>
        <name val="Cambria"/>
        <scheme val="none"/>
      </font>
      <fill>
        <patternFill>
          <bgColor theme="9" tint="-0.24994659260841701"/>
        </patternFill>
      </fill>
    </dxf>
    <dxf>
      <font>
        <b/>
        <i/>
        <color theme="0"/>
        <name val="Cambria"/>
        <scheme val="none"/>
      </font>
      <fill>
        <patternFill>
          <bgColor rgb="FF00B050"/>
        </patternFill>
      </fill>
    </dxf>
    <dxf>
      <font>
        <b/>
        <i/>
        <color theme="0"/>
        <name val="Cambria"/>
        <scheme val="none"/>
      </font>
      <fill>
        <patternFill>
          <bgColor rgb="FFFF0000"/>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color theme="0"/>
        <name val="Cambria"/>
        <scheme val="none"/>
      </font>
      <fill>
        <patternFill>
          <bgColor theme="9" tint="-0.24994659260841701"/>
        </patternFill>
      </fill>
    </dxf>
    <dxf>
      <font>
        <b/>
        <i/>
        <color theme="0"/>
        <name val="Cambria"/>
        <scheme val="none"/>
      </font>
      <fill>
        <patternFill>
          <bgColor rgb="FF00B050"/>
        </patternFill>
      </fill>
    </dxf>
    <dxf>
      <font>
        <b/>
        <i/>
        <color theme="0"/>
        <name val="Cambria"/>
        <scheme val="none"/>
      </font>
      <fill>
        <patternFill>
          <bgColor rgb="FFFF0000"/>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color theme="0"/>
      </font>
      <fill>
        <patternFill>
          <bgColor theme="0"/>
        </patternFill>
      </fill>
    </dxf>
    <dxf>
      <font>
        <color theme="0"/>
      </font>
      <fill>
        <patternFill>
          <bgColor theme="0"/>
        </patternFill>
      </fill>
    </dxf>
    <dxf>
      <font>
        <b/>
        <i/>
        <color theme="0"/>
        <name val="Cambria"/>
        <scheme val="none"/>
      </font>
      <fill>
        <patternFill>
          <bgColor rgb="FFFF0000"/>
        </patternFill>
      </fill>
    </dxf>
    <dxf>
      <font>
        <b val="0"/>
        <i val="0"/>
        <color auto="1"/>
        <name val="Cambria"/>
        <scheme val="none"/>
      </font>
      <fill>
        <patternFill patternType="none">
          <bgColor indexed="65"/>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i/>
        <color theme="0"/>
        <name val="Cambria"/>
        <scheme val="none"/>
      </font>
      <fill>
        <patternFill>
          <bgColor theme="9" tint="-0.24994659260841701"/>
        </patternFill>
      </fill>
    </dxf>
    <dxf>
      <font>
        <b/>
        <i/>
        <color theme="0"/>
        <name val="Cambria"/>
        <scheme val="none"/>
      </font>
      <fill>
        <patternFill>
          <bgColor rgb="FF00B050"/>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rgb="FFFFFF00"/>
        <name val="Cambria"/>
        <scheme val="none"/>
      </font>
      <fill>
        <patternFill>
          <bgColor rgb="FFFF0000"/>
        </patternFill>
      </fill>
    </dxf>
    <dxf>
      <font>
        <color rgb="FFFF0000"/>
      </font>
    </dxf>
    <dxf>
      <font>
        <b/>
        <i/>
        <color theme="0"/>
        <name val="Cambria"/>
        <scheme val="none"/>
      </font>
      <fill>
        <patternFill>
          <bgColor rgb="FFFF0000"/>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i val="0"/>
        <strike val="0"/>
        <u val="none"/>
        <color theme="4"/>
        <name val="Cambria"/>
        <scheme val="none"/>
      </font>
      <fill>
        <patternFill patternType="none">
          <bgColor indexed="65"/>
        </patternFill>
      </fill>
    </dxf>
    <dxf>
      <font>
        <b val="0"/>
        <i val="0"/>
        <color auto="1"/>
        <name val="Cambria"/>
        <scheme val="none"/>
      </font>
      <fill>
        <patternFill patternType="none">
          <bgColor indexed="65"/>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
      <font>
        <b val="0"/>
        <i/>
        <color rgb="FFFF0000"/>
      </font>
    </dxf>
    <dxf>
      <font>
        <b/>
        <i val="0"/>
        <color rgb="FF00B050"/>
      </font>
    </dxf>
    <dxf>
      <font>
        <b/>
        <i val="0"/>
        <color rgb="FFFF0000"/>
      </font>
      <fill>
        <patternFill>
          <bgColor rgb="FFFFFF00"/>
        </patternFill>
      </fill>
    </dxf>
    <dxf>
      <font>
        <b/>
        <i val="0"/>
        <strike val="0"/>
        <u val="none"/>
        <color theme="4"/>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
      <font>
        <b/>
        <i val="0"/>
        <color rgb="FFFF0000"/>
        <name val="Cambria"/>
        <scheme val="none"/>
      </font>
      <fill>
        <patternFill patternType="none">
          <bgColor indexed="65"/>
        </patternFill>
      </fill>
    </dxf>
    <dxf>
      <font>
        <b/>
        <i val="0"/>
        <color rgb="FFFF0000"/>
        <name val="Cambria"/>
        <scheme val="none"/>
      </font>
      <fill>
        <patternFill patternType="none">
          <bgColor indexed="65"/>
        </patternFill>
      </fill>
    </dxf>
    <dxf>
      <font>
        <b val="0"/>
        <i/>
        <color rgb="FFFF0000"/>
      </font>
    </dxf>
    <dxf>
      <font>
        <b/>
        <i val="0"/>
        <color rgb="FF00B050"/>
      </font>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15" fmlaLink="$E$4" horiz="1" max="2100" min="1900" page="10" val="2021"/>
</file>

<file path=xl/drawings/drawing1.xml><?xml version="1.0" encoding="utf-8"?>
<xdr:wsDr xmlns:xdr="http://schemas.openxmlformats.org/drawingml/2006/spreadsheetDrawing" xmlns:a="http://schemas.openxmlformats.org/drawingml/2006/main">
  <xdr:twoCellAnchor>
    <xdr:from>
      <xdr:col>2</xdr:col>
      <xdr:colOff>200025</xdr:colOff>
      <xdr:row>3</xdr:row>
      <xdr:rowOff>95250</xdr:rowOff>
    </xdr:from>
    <xdr:to>
      <xdr:col>2</xdr:col>
      <xdr:colOff>657225</xdr:colOff>
      <xdr:row>3</xdr:row>
      <xdr:rowOff>219075</xdr:rowOff>
    </xdr:to>
    <xdr:sp macro="" textlink="">
      <xdr:nvSpPr>
        <xdr:cNvPr id="2" name="1 Flecha izquierda y derecha"/>
        <xdr:cNvSpPr/>
      </xdr:nvSpPr>
      <xdr:spPr>
        <a:xfrm>
          <a:off x="1638300" y="1076325"/>
          <a:ext cx="457200" cy="1238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mc:AlternateContent xmlns:mc="http://schemas.openxmlformats.org/markup-compatibility/2006">
    <mc:Choice xmlns:a14="http://schemas.microsoft.com/office/drawing/2010/main" Requires="a14">
      <xdr:twoCellAnchor editAs="oneCell">
        <xdr:from>
          <xdr:col>5</xdr:col>
          <xdr:colOff>523875</xdr:colOff>
          <xdr:row>3</xdr:row>
          <xdr:rowOff>9525</xdr:rowOff>
        </xdr:from>
        <xdr:to>
          <xdr:col>5</xdr:col>
          <xdr:colOff>1009650</xdr:colOff>
          <xdr:row>3</xdr:row>
          <xdr:rowOff>180975</xdr:rowOff>
        </xdr:to>
        <xdr:sp macro="" textlink="">
          <xdr:nvSpPr>
            <xdr:cNvPr id="1025" name="Scroll Bar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5</xdr:col>
      <xdr:colOff>838200</xdr:colOff>
      <xdr:row>2</xdr:row>
      <xdr:rowOff>66675</xdr:rowOff>
    </xdr:from>
    <xdr:to>
      <xdr:col>5</xdr:col>
      <xdr:colOff>952500</xdr:colOff>
      <xdr:row>2</xdr:row>
      <xdr:rowOff>323850</xdr:rowOff>
    </xdr:to>
    <xdr:sp macro="" textlink="">
      <xdr:nvSpPr>
        <xdr:cNvPr id="4" name="3 Flecha abajo"/>
        <xdr:cNvSpPr/>
      </xdr:nvSpPr>
      <xdr:spPr>
        <a:xfrm>
          <a:off x="5286375" y="685800"/>
          <a:ext cx="114300"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excelgratis.com/" TargetMode="Externa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8"/>
  <sheetViews>
    <sheetView tabSelected="1" workbookViewId="0">
      <selection activeCell="P13" sqref="P13"/>
    </sheetView>
  </sheetViews>
  <sheetFormatPr baseColWidth="10" defaultRowHeight="15" x14ac:dyDescent="0.25"/>
  <cols>
    <col min="1" max="1" width="4.5703125" customWidth="1"/>
    <col min="2" max="2" width="17" style="63" customWidth="1"/>
    <col min="3" max="3" width="12.85546875" style="63" customWidth="1"/>
    <col min="4" max="4" width="19.7109375" style="63" customWidth="1"/>
    <col min="5" max="5" width="12.5703125" style="63" customWidth="1"/>
    <col min="6" max="6" width="18.5703125" style="63" customWidth="1"/>
    <col min="7" max="7" width="13" style="63" customWidth="1"/>
    <col min="8" max="8" width="18.28515625" style="2" customWidth="1"/>
    <col min="9" max="9" width="6.28515625" customWidth="1"/>
    <col min="10" max="10" width="20.42578125" customWidth="1"/>
    <col min="11" max="11" width="11" customWidth="1"/>
    <col min="12" max="12" width="15.28515625" customWidth="1"/>
    <col min="13" max="13" width="8.7109375" customWidth="1"/>
    <col min="249" max="249" width="4.5703125" customWidth="1"/>
    <col min="250" max="250" width="17" customWidth="1"/>
    <col min="251" max="251" width="12.85546875" customWidth="1"/>
    <col min="252" max="252" width="19.7109375" customWidth="1"/>
    <col min="253" max="253" width="12.5703125" customWidth="1"/>
    <col min="254" max="254" width="18.5703125" customWidth="1"/>
    <col min="255" max="255" width="13" customWidth="1"/>
    <col min="256" max="256" width="18.28515625" customWidth="1"/>
    <col min="257" max="257" width="6.28515625" customWidth="1"/>
    <col min="258" max="258" width="20.42578125" customWidth="1"/>
    <col min="259" max="259" width="11" customWidth="1"/>
    <col min="260" max="260" width="15.28515625" customWidth="1"/>
    <col min="261" max="261" width="8.7109375" customWidth="1"/>
    <col min="505" max="505" width="4.5703125" customWidth="1"/>
    <col min="506" max="506" width="17" customWidth="1"/>
    <col min="507" max="507" width="12.85546875" customWidth="1"/>
    <col min="508" max="508" width="19.7109375" customWidth="1"/>
    <col min="509" max="509" width="12.5703125" customWidth="1"/>
    <col min="510" max="510" width="18.5703125" customWidth="1"/>
    <col min="511" max="511" width="13" customWidth="1"/>
    <col min="512" max="512" width="18.28515625" customWidth="1"/>
    <col min="513" max="513" width="6.28515625" customWidth="1"/>
    <col min="514" max="514" width="20.42578125" customWidth="1"/>
    <col min="515" max="515" width="11" customWidth="1"/>
    <col min="516" max="516" width="15.28515625" customWidth="1"/>
    <col min="517" max="517" width="8.7109375" customWidth="1"/>
    <col min="761" max="761" width="4.5703125" customWidth="1"/>
    <col min="762" max="762" width="17" customWidth="1"/>
    <col min="763" max="763" width="12.85546875" customWidth="1"/>
    <col min="764" max="764" width="19.7109375" customWidth="1"/>
    <col min="765" max="765" width="12.5703125" customWidth="1"/>
    <col min="766" max="766" width="18.5703125" customWidth="1"/>
    <col min="767" max="767" width="13" customWidth="1"/>
    <col min="768" max="768" width="18.28515625" customWidth="1"/>
    <col min="769" max="769" width="6.28515625" customWidth="1"/>
    <col min="770" max="770" width="20.42578125" customWidth="1"/>
    <col min="771" max="771" width="11" customWidth="1"/>
    <col min="772" max="772" width="15.28515625" customWidth="1"/>
    <col min="773" max="773" width="8.7109375" customWidth="1"/>
    <col min="1017" max="1017" width="4.5703125" customWidth="1"/>
    <col min="1018" max="1018" width="17" customWidth="1"/>
    <col min="1019" max="1019" width="12.85546875" customWidth="1"/>
    <col min="1020" max="1020" width="19.7109375" customWidth="1"/>
    <col min="1021" max="1021" width="12.5703125" customWidth="1"/>
    <col min="1022" max="1022" width="18.5703125" customWidth="1"/>
    <col min="1023" max="1023" width="13" customWidth="1"/>
    <col min="1024" max="1024" width="18.28515625" customWidth="1"/>
    <col min="1025" max="1025" width="6.28515625" customWidth="1"/>
    <col min="1026" max="1026" width="20.42578125" customWidth="1"/>
    <col min="1027" max="1027" width="11" customWidth="1"/>
    <col min="1028" max="1028" width="15.28515625" customWidth="1"/>
    <col min="1029" max="1029" width="8.7109375" customWidth="1"/>
    <col min="1273" max="1273" width="4.5703125" customWidth="1"/>
    <col min="1274" max="1274" width="17" customWidth="1"/>
    <col min="1275" max="1275" width="12.85546875" customWidth="1"/>
    <col min="1276" max="1276" width="19.7109375" customWidth="1"/>
    <col min="1277" max="1277" width="12.5703125" customWidth="1"/>
    <col min="1278" max="1278" width="18.5703125" customWidth="1"/>
    <col min="1279" max="1279" width="13" customWidth="1"/>
    <col min="1280" max="1280" width="18.28515625" customWidth="1"/>
    <col min="1281" max="1281" width="6.28515625" customWidth="1"/>
    <col min="1282" max="1282" width="20.42578125" customWidth="1"/>
    <col min="1283" max="1283" width="11" customWidth="1"/>
    <col min="1284" max="1284" width="15.28515625" customWidth="1"/>
    <col min="1285" max="1285" width="8.7109375" customWidth="1"/>
    <col min="1529" max="1529" width="4.5703125" customWidth="1"/>
    <col min="1530" max="1530" width="17" customWidth="1"/>
    <col min="1531" max="1531" width="12.85546875" customWidth="1"/>
    <col min="1532" max="1532" width="19.7109375" customWidth="1"/>
    <col min="1533" max="1533" width="12.5703125" customWidth="1"/>
    <col min="1534" max="1534" width="18.5703125" customWidth="1"/>
    <col min="1535" max="1535" width="13" customWidth="1"/>
    <col min="1536" max="1536" width="18.28515625" customWidth="1"/>
    <col min="1537" max="1537" width="6.28515625" customWidth="1"/>
    <col min="1538" max="1538" width="20.42578125" customWidth="1"/>
    <col min="1539" max="1539" width="11" customWidth="1"/>
    <col min="1540" max="1540" width="15.28515625" customWidth="1"/>
    <col min="1541" max="1541" width="8.7109375" customWidth="1"/>
    <col min="1785" max="1785" width="4.5703125" customWidth="1"/>
    <col min="1786" max="1786" width="17" customWidth="1"/>
    <col min="1787" max="1787" width="12.85546875" customWidth="1"/>
    <col min="1788" max="1788" width="19.7109375" customWidth="1"/>
    <col min="1789" max="1789" width="12.5703125" customWidth="1"/>
    <col min="1790" max="1790" width="18.5703125" customWidth="1"/>
    <col min="1791" max="1791" width="13" customWidth="1"/>
    <col min="1792" max="1792" width="18.28515625" customWidth="1"/>
    <col min="1793" max="1793" width="6.28515625" customWidth="1"/>
    <col min="1794" max="1794" width="20.42578125" customWidth="1"/>
    <col min="1795" max="1795" width="11" customWidth="1"/>
    <col min="1796" max="1796" width="15.28515625" customWidth="1"/>
    <col min="1797" max="1797" width="8.7109375" customWidth="1"/>
    <col min="2041" max="2041" width="4.5703125" customWidth="1"/>
    <col min="2042" max="2042" width="17" customWidth="1"/>
    <col min="2043" max="2043" width="12.85546875" customWidth="1"/>
    <col min="2044" max="2044" width="19.7109375" customWidth="1"/>
    <col min="2045" max="2045" width="12.5703125" customWidth="1"/>
    <col min="2046" max="2046" width="18.5703125" customWidth="1"/>
    <col min="2047" max="2047" width="13" customWidth="1"/>
    <col min="2048" max="2048" width="18.28515625" customWidth="1"/>
    <col min="2049" max="2049" width="6.28515625" customWidth="1"/>
    <col min="2050" max="2050" width="20.42578125" customWidth="1"/>
    <col min="2051" max="2051" width="11" customWidth="1"/>
    <col min="2052" max="2052" width="15.28515625" customWidth="1"/>
    <col min="2053" max="2053" width="8.7109375" customWidth="1"/>
    <col min="2297" max="2297" width="4.5703125" customWidth="1"/>
    <col min="2298" max="2298" width="17" customWidth="1"/>
    <col min="2299" max="2299" width="12.85546875" customWidth="1"/>
    <col min="2300" max="2300" width="19.7109375" customWidth="1"/>
    <col min="2301" max="2301" width="12.5703125" customWidth="1"/>
    <col min="2302" max="2302" width="18.5703125" customWidth="1"/>
    <col min="2303" max="2303" width="13" customWidth="1"/>
    <col min="2304" max="2304" width="18.28515625" customWidth="1"/>
    <col min="2305" max="2305" width="6.28515625" customWidth="1"/>
    <col min="2306" max="2306" width="20.42578125" customWidth="1"/>
    <col min="2307" max="2307" width="11" customWidth="1"/>
    <col min="2308" max="2308" width="15.28515625" customWidth="1"/>
    <col min="2309" max="2309" width="8.7109375" customWidth="1"/>
    <col min="2553" max="2553" width="4.5703125" customWidth="1"/>
    <col min="2554" max="2554" width="17" customWidth="1"/>
    <col min="2555" max="2555" width="12.85546875" customWidth="1"/>
    <col min="2556" max="2556" width="19.7109375" customWidth="1"/>
    <col min="2557" max="2557" width="12.5703125" customWidth="1"/>
    <col min="2558" max="2558" width="18.5703125" customWidth="1"/>
    <col min="2559" max="2559" width="13" customWidth="1"/>
    <col min="2560" max="2560" width="18.28515625" customWidth="1"/>
    <col min="2561" max="2561" width="6.28515625" customWidth="1"/>
    <col min="2562" max="2562" width="20.42578125" customWidth="1"/>
    <col min="2563" max="2563" width="11" customWidth="1"/>
    <col min="2564" max="2564" width="15.28515625" customWidth="1"/>
    <col min="2565" max="2565" width="8.7109375" customWidth="1"/>
    <col min="2809" max="2809" width="4.5703125" customWidth="1"/>
    <col min="2810" max="2810" width="17" customWidth="1"/>
    <col min="2811" max="2811" width="12.85546875" customWidth="1"/>
    <col min="2812" max="2812" width="19.7109375" customWidth="1"/>
    <col min="2813" max="2813" width="12.5703125" customWidth="1"/>
    <col min="2814" max="2814" width="18.5703125" customWidth="1"/>
    <col min="2815" max="2815" width="13" customWidth="1"/>
    <col min="2816" max="2816" width="18.28515625" customWidth="1"/>
    <col min="2817" max="2817" width="6.28515625" customWidth="1"/>
    <col min="2818" max="2818" width="20.42578125" customWidth="1"/>
    <col min="2819" max="2819" width="11" customWidth="1"/>
    <col min="2820" max="2820" width="15.28515625" customWidth="1"/>
    <col min="2821" max="2821" width="8.7109375" customWidth="1"/>
    <col min="3065" max="3065" width="4.5703125" customWidth="1"/>
    <col min="3066" max="3066" width="17" customWidth="1"/>
    <col min="3067" max="3067" width="12.85546875" customWidth="1"/>
    <col min="3068" max="3068" width="19.7109375" customWidth="1"/>
    <col min="3069" max="3069" width="12.5703125" customWidth="1"/>
    <col min="3070" max="3070" width="18.5703125" customWidth="1"/>
    <col min="3071" max="3071" width="13" customWidth="1"/>
    <col min="3072" max="3072" width="18.28515625" customWidth="1"/>
    <col min="3073" max="3073" width="6.28515625" customWidth="1"/>
    <col min="3074" max="3074" width="20.42578125" customWidth="1"/>
    <col min="3075" max="3075" width="11" customWidth="1"/>
    <col min="3076" max="3076" width="15.28515625" customWidth="1"/>
    <col min="3077" max="3077" width="8.7109375" customWidth="1"/>
    <col min="3321" max="3321" width="4.5703125" customWidth="1"/>
    <col min="3322" max="3322" width="17" customWidth="1"/>
    <col min="3323" max="3323" width="12.85546875" customWidth="1"/>
    <col min="3324" max="3324" width="19.7109375" customWidth="1"/>
    <col min="3325" max="3325" width="12.5703125" customWidth="1"/>
    <col min="3326" max="3326" width="18.5703125" customWidth="1"/>
    <col min="3327" max="3327" width="13" customWidth="1"/>
    <col min="3328" max="3328" width="18.28515625" customWidth="1"/>
    <col min="3329" max="3329" width="6.28515625" customWidth="1"/>
    <col min="3330" max="3330" width="20.42578125" customWidth="1"/>
    <col min="3331" max="3331" width="11" customWidth="1"/>
    <col min="3332" max="3332" width="15.28515625" customWidth="1"/>
    <col min="3333" max="3333" width="8.7109375" customWidth="1"/>
    <col min="3577" max="3577" width="4.5703125" customWidth="1"/>
    <col min="3578" max="3578" width="17" customWidth="1"/>
    <col min="3579" max="3579" width="12.85546875" customWidth="1"/>
    <col min="3580" max="3580" width="19.7109375" customWidth="1"/>
    <col min="3581" max="3581" width="12.5703125" customWidth="1"/>
    <col min="3582" max="3582" width="18.5703125" customWidth="1"/>
    <col min="3583" max="3583" width="13" customWidth="1"/>
    <col min="3584" max="3584" width="18.28515625" customWidth="1"/>
    <col min="3585" max="3585" width="6.28515625" customWidth="1"/>
    <col min="3586" max="3586" width="20.42578125" customWidth="1"/>
    <col min="3587" max="3587" width="11" customWidth="1"/>
    <col min="3588" max="3588" width="15.28515625" customWidth="1"/>
    <col min="3589" max="3589" width="8.7109375" customWidth="1"/>
    <col min="3833" max="3833" width="4.5703125" customWidth="1"/>
    <col min="3834" max="3834" width="17" customWidth="1"/>
    <col min="3835" max="3835" width="12.85546875" customWidth="1"/>
    <col min="3836" max="3836" width="19.7109375" customWidth="1"/>
    <col min="3837" max="3837" width="12.5703125" customWidth="1"/>
    <col min="3838" max="3838" width="18.5703125" customWidth="1"/>
    <col min="3839" max="3839" width="13" customWidth="1"/>
    <col min="3840" max="3840" width="18.28515625" customWidth="1"/>
    <col min="3841" max="3841" width="6.28515625" customWidth="1"/>
    <col min="3842" max="3842" width="20.42578125" customWidth="1"/>
    <col min="3843" max="3843" width="11" customWidth="1"/>
    <col min="3844" max="3844" width="15.28515625" customWidth="1"/>
    <col min="3845" max="3845" width="8.7109375" customWidth="1"/>
    <col min="4089" max="4089" width="4.5703125" customWidth="1"/>
    <col min="4090" max="4090" width="17" customWidth="1"/>
    <col min="4091" max="4091" width="12.85546875" customWidth="1"/>
    <col min="4092" max="4092" width="19.7109375" customWidth="1"/>
    <col min="4093" max="4093" width="12.5703125" customWidth="1"/>
    <col min="4094" max="4094" width="18.5703125" customWidth="1"/>
    <col min="4095" max="4095" width="13" customWidth="1"/>
    <col min="4096" max="4096" width="18.28515625" customWidth="1"/>
    <col min="4097" max="4097" width="6.28515625" customWidth="1"/>
    <col min="4098" max="4098" width="20.42578125" customWidth="1"/>
    <col min="4099" max="4099" width="11" customWidth="1"/>
    <col min="4100" max="4100" width="15.28515625" customWidth="1"/>
    <col min="4101" max="4101" width="8.7109375" customWidth="1"/>
    <col min="4345" max="4345" width="4.5703125" customWidth="1"/>
    <col min="4346" max="4346" width="17" customWidth="1"/>
    <col min="4347" max="4347" width="12.85546875" customWidth="1"/>
    <col min="4348" max="4348" width="19.7109375" customWidth="1"/>
    <col min="4349" max="4349" width="12.5703125" customWidth="1"/>
    <col min="4350" max="4350" width="18.5703125" customWidth="1"/>
    <col min="4351" max="4351" width="13" customWidth="1"/>
    <col min="4352" max="4352" width="18.28515625" customWidth="1"/>
    <col min="4353" max="4353" width="6.28515625" customWidth="1"/>
    <col min="4354" max="4354" width="20.42578125" customWidth="1"/>
    <col min="4355" max="4355" width="11" customWidth="1"/>
    <col min="4356" max="4356" width="15.28515625" customWidth="1"/>
    <col min="4357" max="4357" width="8.7109375" customWidth="1"/>
    <col min="4601" max="4601" width="4.5703125" customWidth="1"/>
    <col min="4602" max="4602" width="17" customWidth="1"/>
    <col min="4603" max="4603" width="12.85546875" customWidth="1"/>
    <col min="4604" max="4604" width="19.7109375" customWidth="1"/>
    <col min="4605" max="4605" width="12.5703125" customWidth="1"/>
    <col min="4606" max="4606" width="18.5703125" customWidth="1"/>
    <col min="4607" max="4607" width="13" customWidth="1"/>
    <col min="4608" max="4608" width="18.28515625" customWidth="1"/>
    <col min="4609" max="4609" width="6.28515625" customWidth="1"/>
    <col min="4610" max="4610" width="20.42578125" customWidth="1"/>
    <col min="4611" max="4611" width="11" customWidth="1"/>
    <col min="4612" max="4612" width="15.28515625" customWidth="1"/>
    <col min="4613" max="4613" width="8.7109375" customWidth="1"/>
    <col min="4857" max="4857" width="4.5703125" customWidth="1"/>
    <col min="4858" max="4858" width="17" customWidth="1"/>
    <col min="4859" max="4859" width="12.85546875" customWidth="1"/>
    <col min="4860" max="4860" width="19.7109375" customWidth="1"/>
    <col min="4861" max="4861" width="12.5703125" customWidth="1"/>
    <col min="4862" max="4862" width="18.5703125" customWidth="1"/>
    <col min="4863" max="4863" width="13" customWidth="1"/>
    <col min="4864" max="4864" width="18.28515625" customWidth="1"/>
    <col min="4865" max="4865" width="6.28515625" customWidth="1"/>
    <col min="4866" max="4866" width="20.42578125" customWidth="1"/>
    <col min="4867" max="4867" width="11" customWidth="1"/>
    <col min="4868" max="4868" width="15.28515625" customWidth="1"/>
    <col min="4869" max="4869" width="8.7109375" customWidth="1"/>
    <col min="5113" max="5113" width="4.5703125" customWidth="1"/>
    <col min="5114" max="5114" width="17" customWidth="1"/>
    <col min="5115" max="5115" width="12.85546875" customWidth="1"/>
    <col min="5116" max="5116" width="19.7109375" customWidth="1"/>
    <col min="5117" max="5117" width="12.5703125" customWidth="1"/>
    <col min="5118" max="5118" width="18.5703125" customWidth="1"/>
    <col min="5119" max="5119" width="13" customWidth="1"/>
    <col min="5120" max="5120" width="18.28515625" customWidth="1"/>
    <col min="5121" max="5121" width="6.28515625" customWidth="1"/>
    <col min="5122" max="5122" width="20.42578125" customWidth="1"/>
    <col min="5123" max="5123" width="11" customWidth="1"/>
    <col min="5124" max="5124" width="15.28515625" customWidth="1"/>
    <col min="5125" max="5125" width="8.7109375" customWidth="1"/>
    <col min="5369" max="5369" width="4.5703125" customWidth="1"/>
    <col min="5370" max="5370" width="17" customWidth="1"/>
    <col min="5371" max="5371" width="12.85546875" customWidth="1"/>
    <col min="5372" max="5372" width="19.7109375" customWidth="1"/>
    <col min="5373" max="5373" width="12.5703125" customWidth="1"/>
    <col min="5374" max="5374" width="18.5703125" customWidth="1"/>
    <col min="5375" max="5375" width="13" customWidth="1"/>
    <col min="5376" max="5376" width="18.28515625" customWidth="1"/>
    <col min="5377" max="5377" width="6.28515625" customWidth="1"/>
    <col min="5378" max="5378" width="20.42578125" customWidth="1"/>
    <col min="5379" max="5379" width="11" customWidth="1"/>
    <col min="5380" max="5380" width="15.28515625" customWidth="1"/>
    <col min="5381" max="5381" width="8.7109375" customWidth="1"/>
    <col min="5625" max="5625" width="4.5703125" customWidth="1"/>
    <col min="5626" max="5626" width="17" customWidth="1"/>
    <col min="5627" max="5627" width="12.85546875" customWidth="1"/>
    <col min="5628" max="5628" width="19.7109375" customWidth="1"/>
    <col min="5629" max="5629" width="12.5703125" customWidth="1"/>
    <col min="5630" max="5630" width="18.5703125" customWidth="1"/>
    <col min="5631" max="5631" width="13" customWidth="1"/>
    <col min="5632" max="5632" width="18.28515625" customWidth="1"/>
    <col min="5633" max="5633" width="6.28515625" customWidth="1"/>
    <col min="5634" max="5634" width="20.42578125" customWidth="1"/>
    <col min="5635" max="5635" width="11" customWidth="1"/>
    <col min="5636" max="5636" width="15.28515625" customWidth="1"/>
    <col min="5637" max="5637" width="8.7109375" customWidth="1"/>
    <col min="5881" max="5881" width="4.5703125" customWidth="1"/>
    <col min="5882" max="5882" width="17" customWidth="1"/>
    <col min="5883" max="5883" width="12.85546875" customWidth="1"/>
    <col min="5884" max="5884" width="19.7109375" customWidth="1"/>
    <col min="5885" max="5885" width="12.5703125" customWidth="1"/>
    <col min="5886" max="5886" width="18.5703125" customWidth="1"/>
    <col min="5887" max="5887" width="13" customWidth="1"/>
    <col min="5888" max="5888" width="18.28515625" customWidth="1"/>
    <col min="5889" max="5889" width="6.28515625" customWidth="1"/>
    <col min="5890" max="5890" width="20.42578125" customWidth="1"/>
    <col min="5891" max="5891" width="11" customWidth="1"/>
    <col min="5892" max="5892" width="15.28515625" customWidth="1"/>
    <col min="5893" max="5893" width="8.7109375" customWidth="1"/>
    <col min="6137" max="6137" width="4.5703125" customWidth="1"/>
    <col min="6138" max="6138" width="17" customWidth="1"/>
    <col min="6139" max="6139" width="12.85546875" customWidth="1"/>
    <col min="6140" max="6140" width="19.7109375" customWidth="1"/>
    <col min="6141" max="6141" width="12.5703125" customWidth="1"/>
    <col min="6142" max="6142" width="18.5703125" customWidth="1"/>
    <col min="6143" max="6143" width="13" customWidth="1"/>
    <col min="6144" max="6144" width="18.28515625" customWidth="1"/>
    <col min="6145" max="6145" width="6.28515625" customWidth="1"/>
    <col min="6146" max="6146" width="20.42578125" customWidth="1"/>
    <col min="6147" max="6147" width="11" customWidth="1"/>
    <col min="6148" max="6148" width="15.28515625" customWidth="1"/>
    <col min="6149" max="6149" width="8.7109375" customWidth="1"/>
    <col min="6393" max="6393" width="4.5703125" customWidth="1"/>
    <col min="6394" max="6394" width="17" customWidth="1"/>
    <col min="6395" max="6395" width="12.85546875" customWidth="1"/>
    <col min="6396" max="6396" width="19.7109375" customWidth="1"/>
    <col min="6397" max="6397" width="12.5703125" customWidth="1"/>
    <col min="6398" max="6398" width="18.5703125" customWidth="1"/>
    <col min="6399" max="6399" width="13" customWidth="1"/>
    <col min="6400" max="6400" width="18.28515625" customWidth="1"/>
    <col min="6401" max="6401" width="6.28515625" customWidth="1"/>
    <col min="6402" max="6402" width="20.42578125" customWidth="1"/>
    <col min="6403" max="6403" width="11" customWidth="1"/>
    <col min="6404" max="6404" width="15.28515625" customWidth="1"/>
    <col min="6405" max="6405" width="8.7109375" customWidth="1"/>
    <col min="6649" max="6649" width="4.5703125" customWidth="1"/>
    <col min="6650" max="6650" width="17" customWidth="1"/>
    <col min="6651" max="6651" width="12.85546875" customWidth="1"/>
    <col min="6652" max="6652" width="19.7109375" customWidth="1"/>
    <col min="6653" max="6653" width="12.5703125" customWidth="1"/>
    <col min="6654" max="6654" width="18.5703125" customWidth="1"/>
    <col min="6655" max="6655" width="13" customWidth="1"/>
    <col min="6656" max="6656" width="18.28515625" customWidth="1"/>
    <col min="6657" max="6657" width="6.28515625" customWidth="1"/>
    <col min="6658" max="6658" width="20.42578125" customWidth="1"/>
    <col min="6659" max="6659" width="11" customWidth="1"/>
    <col min="6660" max="6660" width="15.28515625" customWidth="1"/>
    <col min="6661" max="6661" width="8.7109375" customWidth="1"/>
    <col min="6905" max="6905" width="4.5703125" customWidth="1"/>
    <col min="6906" max="6906" width="17" customWidth="1"/>
    <col min="6907" max="6907" width="12.85546875" customWidth="1"/>
    <col min="6908" max="6908" width="19.7109375" customWidth="1"/>
    <col min="6909" max="6909" width="12.5703125" customWidth="1"/>
    <col min="6910" max="6910" width="18.5703125" customWidth="1"/>
    <col min="6911" max="6911" width="13" customWidth="1"/>
    <col min="6912" max="6912" width="18.28515625" customWidth="1"/>
    <col min="6913" max="6913" width="6.28515625" customWidth="1"/>
    <col min="6914" max="6914" width="20.42578125" customWidth="1"/>
    <col min="6915" max="6915" width="11" customWidth="1"/>
    <col min="6916" max="6916" width="15.28515625" customWidth="1"/>
    <col min="6917" max="6917" width="8.7109375" customWidth="1"/>
    <col min="7161" max="7161" width="4.5703125" customWidth="1"/>
    <col min="7162" max="7162" width="17" customWidth="1"/>
    <col min="7163" max="7163" width="12.85546875" customWidth="1"/>
    <col min="7164" max="7164" width="19.7109375" customWidth="1"/>
    <col min="7165" max="7165" width="12.5703125" customWidth="1"/>
    <col min="7166" max="7166" width="18.5703125" customWidth="1"/>
    <col min="7167" max="7167" width="13" customWidth="1"/>
    <col min="7168" max="7168" width="18.28515625" customWidth="1"/>
    <col min="7169" max="7169" width="6.28515625" customWidth="1"/>
    <col min="7170" max="7170" width="20.42578125" customWidth="1"/>
    <col min="7171" max="7171" width="11" customWidth="1"/>
    <col min="7172" max="7172" width="15.28515625" customWidth="1"/>
    <col min="7173" max="7173" width="8.7109375" customWidth="1"/>
    <col min="7417" max="7417" width="4.5703125" customWidth="1"/>
    <col min="7418" max="7418" width="17" customWidth="1"/>
    <col min="7419" max="7419" width="12.85546875" customWidth="1"/>
    <col min="7420" max="7420" width="19.7109375" customWidth="1"/>
    <col min="7421" max="7421" width="12.5703125" customWidth="1"/>
    <col min="7422" max="7422" width="18.5703125" customWidth="1"/>
    <col min="7423" max="7423" width="13" customWidth="1"/>
    <col min="7424" max="7424" width="18.28515625" customWidth="1"/>
    <col min="7425" max="7425" width="6.28515625" customWidth="1"/>
    <col min="7426" max="7426" width="20.42578125" customWidth="1"/>
    <col min="7427" max="7427" width="11" customWidth="1"/>
    <col min="7428" max="7428" width="15.28515625" customWidth="1"/>
    <col min="7429" max="7429" width="8.7109375" customWidth="1"/>
    <col min="7673" max="7673" width="4.5703125" customWidth="1"/>
    <col min="7674" max="7674" width="17" customWidth="1"/>
    <col min="7675" max="7675" width="12.85546875" customWidth="1"/>
    <col min="7676" max="7676" width="19.7109375" customWidth="1"/>
    <col min="7677" max="7677" width="12.5703125" customWidth="1"/>
    <col min="7678" max="7678" width="18.5703125" customWidth="1"/>
    <col min="7679" max="7679" width="13" customWidth="1"/>
    <col min="7680" max="7680" width="18.28515625" customWidth="1"/>
    <col min="7681" max="7681" width="6.28515625" customWidth="1"/>
    <col min="7682" max="7682" width="20.42578125" customWidth="1"/>
    <col min="7683" max="7683" width="11" customWidth="1"/>
    <col min="7684" max="7684" width="15.28515625" customWidth="1"/>
    <col min="7685" max="7685" width="8.7109375" customWidth="1"/>
    <col min="7929" max="7929" width="4.5703125" customWidth="1"/>
    <col min="7930" max="7930" width="17" customWidth="1"/>
    <col min="7931" max="7931" width="12.85546875" customWidth="1"/>
    <col min="7932" max="7932" width="19.7109375" customWidth="1"/>
    <col min="7933" max="7933" width="12.5703125" customWidth="1"/>
    <col min="7934" max="7934" width="18.5703125" customWidth="1"/>
    <col min="7935" max="7935" width="13" customWidth="1"/>
    <col min="7936" max="7936" width="18.28515625" customWidth="1"/>
    <col min="7937" max="7937" width="6.28515625" customWidth="1"/>
    <col min="7938" max="7938" width="20.42578125" customWidth="1"/>
    <col min="7939" max="7939" width="11" customWidth="1"/>
    <col min="7940" max="7940" width="15.28515625" customWidth="1"/>
    <col min="7941" max="7941" width="8.7109375" customWidth="1"/>
    <col min="8185" max="8185" width="4.5703125" customWidth="1"/>
    <col min="8186" max="8186" width="17" customWidth="1"/>
    <col min="8187" max="8187" width="12.85546875" customWidth="1"/>
    <col min="8188" max="8188" width="19.7109375" customWidth="1"/>
    <col min="8189" max="8189" width="12.5703125" customWidth="1"/>
    <col min="8190" max="8190" width="18.5703125" customWidth="1"/>
    <col min="8191" max="8191" width="13" customWidth="1"/>
    <col min="8192" max="8192" width="18.28515625" customWidth="1"/>
    <col min="8193" max="8193" width="6.28515625" customWidth="1"/>
    <col min="8194" max="8194" width="20.42578125" customWidth="1"/>
    <col min="8195" max="8195" width="11" customWidth="1"/>
    <col min="8196" max="8196" width="15.28515625" customWidth="1"/>
    <col min="8197" max="8197" width="8.7109375" customWidth="1"/>
    <col min="8441" max="8441" width="4.5703125" customWidth="1"/>
    <col min="8442" max="8442" width="17" customWidth="1"/>
    <col min="8443" max="8443" width="12.85546875" customWidth="1"/>
    <col min="8444" max="8444" width="19.7109375" customWidth="1"/>
    <col min="8445" max="8445" width="12.5703125" customWidth="1"/>
    <col min="8446" max="8446" width="18.5703125" customWidth="1"/>
    <col min="8447" max="8447" width="13" customWidth="1"/>
    <col min="8448" max="8448" width="18.28515625" customWidth="1"/>
    <col min="8449" max="8449" width="6.28515625" customWidth="1"/>
    <col min="8450" max="8450" width="20.42578125" customWidth="1"/>
    <col min="8451" max="8451" width="11" customWidth="1"/>
    <col min="8452" max="8452" width="15.28515625" customWidth="1"/>
    <col min="8453" max="8453" width="8.7109375" customWidth="1"/>
    <col min="8697" max="8697" width="4.5703125" customWidth="1"/>
    <col min="8698" max="8698" width="17" customWidth="1"/>
    <col min="8699" max="8699" width="12.85546875" customWidth="1"/>
    <col min="8700" max="8700" width="19.7109375" customWidth="1"/>
    <col min="8701" max="8701" width="12.5703125" customWidth="1"/>
    <col min="8702" max="8702" width="18.5703125" customWidth="1"/>
    <col min="8703" max="8703" width="13" customWidth="1"/>
    <col min="8704" max="8704" width="18.28515625" customWidth="1"/>
    <col min="8705" max="8705" width="6.28515625" customWidth="1"/>
    <col min="8706" max="8706" width="20.42578125" customWidth="1"/>
    <col min="8707" max="8707" width="11" customWidth="1"/>
    <col min="8708" max="8708" width="15.28515625" customWidth="1"/>
    <col min="8709" max="8709" width="8.7109375" customWidth="1"/>
    <col min="8953" max="8953" width="4.5703125" customWidth="1"/>
    <col min="8954" max="8954" width="17" customWidth="1"/>
    <col min="8955" max="8955" width="12.85546875" customWidth="1"/>
    <col min="8956" max="8956" width="19.7109375" customWidth="1"/>
    <col min="8957" max="8957" width="12.5703125" customWidth="1"/>
    <col min="8958" max="8958" width="18.5703125" customWidth="1"/>
    <col min="8959" max="8959" width="13" customWidth="1"/>
    <col min="8960" max="8960" width="18.28515625" customWidth="1"/>
    <col min="8961" max="8961" width="6.28515625" customWidth="1"/>
    <col min="8962" max="8962" width="20.42578125" customWidth="1"/>
    <col min="8963" max="8963" width="11" customWidth="1"/>
    <col min="8964" max="8964" width="15.28515625" customWidth="1"/>
    <col min="8965" max="8965" width="8.7109375" customWidth="1"/>
    <col min="9209" max="9209" width="4.5703125" customWidth="1"/>
    <col min="9210" max="9210" width="17" customWidth="1"/>
    <col min="9211" max="9211" width="12.85546875" customWidth="1"/>
    <col min="9212" max="9212" width="19.7109375" customWidth="1"/>
    <col min="9213" max="9213" width="12.5703125" customWidth="1"/>
    <col min="9214" max="9214" width="18.5703125" customWidth="1"/>
    <col min="9215" max="9215" width="13" customWidth="1"/>
    <col min="9216" max="9216" width="18.28515625" customWidth="1"/>
    <col min="9217" max="9217" width="6.28515625" customWidth="1"/>
    <col min="9218" max="9218" width="20.42578125" customWidth="1"/>
    <col min="9219" max="9219" width="11" customWidth="1"/>
    <col min="9220" max="9220" width="15.28515625" customWidth="1"/>
    <col min="9221" max="9221" width="8.7109375" customWidth="1"/>
    <col min="9465" max="9465" width="4.5703125" customWidth="1"/>
    <col min="9466" max="9466" width="17" customWidth="1"/>
    <col min="9467" max="9467" width="12.85546875" customWidth="1"/>
    <col min="9468" max="9468" width="19.7109375" customWidth="1"/>
    <col min="9469" max="9469" width="12.5703125" customWidth="1"/>
    <col min="9470" max="9470" width="18.5703125" customWidth="1"/>
    <col min="9471" max="9471" width="13" customWidth="1"/>
    <col min="9472" max="9472" width="18.28515625" customWidth="1"/>
    <col min="9473" max="9473" width="6.28515625" customWidth="1"/>
    <col min="9474" max="9474" width="20.42578125" customWidth="1"/>
    <col min="9475" max="9475" width="11" customWidth="1"/>
    <col min="9476" max="9476" width="15.28515625" customWidth="1"/>
    <col min="9477" max="9477" width="8.7109375" customWidth="1"/>
    <col min="9721" max="9721" width="4.5703125" customWidth="1"/>
    <col min="9722" max="9722" width="17" customWidth="1"/>
    <col min="9723" max="9723" width="12.85546875" customWidth="1"/>
    <col min="9724" max="9724" width="19.7109375" customWidth="1"/>
    <col min="9725" max="9725" width="12.5703125" customWidth="1"/>
    <col min="9726" max="9726" width="18.5703125" customWidth="1"/>
    <col min="9727" max="9727" width="13" customWidth="1"/>
    <col min="9728" max="9728" width="18.28515625" customWidth="1"/>
    <col min="9729" max="9729" width="6.28515625" customWidth="1"/>
    <col min="9730" max="9730" width="20.42578125" customWidth="1"/>
    <col min="9731" max="9731" width="11" customWidth="1"/>
    <col min="9732" max="9732" width="15.28515625" customWidth="1"/>
    <col min="9733" max="9733" width="8.7109375" customWidth="1"/>
    <col min="9977" max="9977" width="4.5703125" customWidth="1"/>
    <col min="9978" max="9978" width="17" customWidth="1"/>
    <col min="9979" max="9979" width="12.85546875" customWidth="1"/>
    <col min="9980" max="9980" width="19.7109375" customWidth="1"/>
    <col min="9981" max="9981" width="12.5703125" customWidth="1"/>
    <col min="9982" max="9982" width="18.5703125" customWidth="1"/>
    <col min="9983" max="9983" width="13" customWidth="1"/>
    <col min="9984" max="9984" width="18.28515625" customWidth="1"/>
    <col min="9985" max="9985" width="6.28515625" customWidth="1"/>
    <col min="9986" max="9986" width="20.42578125" customWidth="1"/>
    <col min="9987" max="9987" width="11" customWidth="1"/>
    <col min="9988" max="9988" width="15.28515625" customWidth="1"/>
    <col min="9989" max="9989" width="8.7109375" customWidth="1"/>
    <col min="10233" max="10233" width="4.5703125" customWidth="1"/>
    <col min="10234" max="10234" width="17" customWidth="1"/>
    <col min="10235" max="10235" width="12.85546875" customWidth="1"/>
    <col min="10236" max="10236" width="19.7109375" customWidth="1"/>
    <col min="10237" max="10237" width="12.5703125" customWidth="1"/>
    <col min="10238" max="10238" width="18.5703125" customWidth="1"/>
    <col min="10239" max="10239" width="13" customWidth="1"/>
    <col min="10240" max="10240" width="18.28515625" customWidth="1"/>
    <col min="10241" max="10241" width="6.28515625" customWidth="1"/>
    <col min="10242" max="10242" width="20.42578125" customWidth="1"/>
    <col min="10243" max="10243" width="11" customWidth="1"/>
    <col min="10244" max="10244" width="15.28515625" customWidth="1"/>
    <col min="10245" max="10245" width="8.7109375" customWidth="1"/>
    <col min="10489" max="10489" width="4.5703125" customWidth="1"/>
    <col min="10490" max="10490" width="17" customWidth="1"/>
    <col min="10491" max="10491" width="12.85546875" customWidth="1"/>
    <col min="10492" max="10492" width="19.7109375" customWidth="1"/>
    <col min="10493" max="10493" width="12.5703125" customWidth="1"/>
    <col min="10494" max="10494" width="18.5703125" customWidth="1"/>
    <col min="10495" max="10495" width="13" customWidth="1"/>
    <col min="10496" max="10496" width="18.28515625" customWidth="1"/>
    <col min="10497" max="10497" width="6.28515625" customWidth="1"/>
    <col min="10498" max="10498" width="20.42578125" customWidth="1"/>
    <col min="10499" max="10499" width="11" customWidth="1"/>
    <col min="10500" max="10500" width="15.28515625" customWidth="1"/>
    <col min="10501" max="10501" width="8.7109375" customWidth="1"/>
    <col min="10745" max="10745" width="4.5703125" customWidth="1"/>
    <col min="10746" max="10746" width="17" customWidth="1"/>
    <col min="10747" max="10747" width="12.85546875" customWidth="1"/>
    <col min="10748" max="10748" width="19.7109375" customWidth="1"/>
    <col min="10749" max="10749" width="12.5703125" customWidth="1"/>
    <col min="10750" max="10750" width="18.5703125" customWidth="1"/>
    <col min="10751" max="10751" width="13" customWidth="1"/>
    <col min="10752" max="10752" width="18.28515625" customWidth="1"/>
    <col min="10753" max="10753" width="6.28515625" customWidth="1"/>
    <col min="10754" max="10754" width="20.42578125" customWidth="1"/>
    <col min="10755" max="10755" width="11" customWidth="1"/>
    <col min="10756" max="10756" width="15.28515625" customWidth="1"/>
    <col min="10757" max="10757" width="8.7109375" customWidth="1"/>
    <col min="11001" max="11001" width="4.5703125" customWidth="1"/>
    <col min="11002" max="11002" width="17" customWidth="1"/>
    <col min="11003" max="11003" width="12.85546875" customWidth="1"/>
    <col min="11004" max="11004" width="19.7109375" customWidth="1"/>
    <col min="11005" max="11005" width="12.5703125" customWidth="1"/>
    <col min="11006" max="11006" width="18.5703125" customWidth="1"/>
    <col min="11007" max="11007" width="13" customWidth="1"/>
    <col min="11008" max="11008" width="18.28515625" customWidth="1"/>
    <col min="11009" max="11009" width="6.28515625" customWidth="1"/>
    <col min="11010" max="11010" width="20.42578125" customWidth="1"/>
    <col min="11011" max="11011" width="11" customWidth="1"/>
    <col min="11012" max="11012" width="15.28515625" customWidth="1"/>
    <col min="11013" max="11013" width="8.7109375" customWidth="1"/>
    <col min="11257" max="11257" width="4.5703125" customWidth="1"/>
    <col min="11258" max="11258" width="17" customWidth="1"/>
    <col min="11259" max="11259" width="12.85546875" customWidth="1"/>
    <col min="11260" max="11260" width="19.7109375" customWidth="1"/>
    <col min="11261" max="11261" width="12.5703125" customWidth="1"/>
    <col min="11262" max="11262" width="18.5703125" customWidth="1"/>
    <col min="11263" max="11263" width="13" customWidth="1"/>
    <col min="11264" max="11264" width="18.28515625" customWidth="1"/>
    <col min="11265" max="11265" width="6.28515625" customWidth="1"/>
    <col min="11266" max="11266" width="20.42578125" customWidth="1"/>
    <col min="11267" max="11267" width="11" customWidth="1"/>
    <col min="11268" max="11268" width="15.28515625" customWidth="1"/>
    <col min="11269" max="11269" width="8.7109375" customWidth="1"/>
    <col min="11513" max="11513" width="4.5703125" customWidth="1"/>
    <col min="11514" max="11514" width="17" customWidth="1"/>
    <col min="11515" max="11515" width="12.85546875" customWidth="1"/>
    <col min="11516" max="11516" width="19.7109375" customWidth="1"/>
    <col min="11517" max="11517" width="12.5703125" customWidth="1"/>
    <col min="11518" max="11518" width="18.5703125" customWidth="1"/>
    <col min="11519" max="11519" width="13" customWidth="1"/>
    <col min="11520" max="11520" width="18.28515625" customWidth="1"/>
    <col min="11521" max="11521" width="6.28515625" customWidth="1"/>
    <col min="11522" max="11522" width="20.42578125" customWidth="1"/>
    <col min="11523" max="11523" width="11" customWidth="1"/>
    <col min="11524" max="11524" width="15.28515625" customWidth="1"/>
    <col min="11525" max="11525" width="8.7109375" customWidth="1"/>
    <col min="11769" max="11769" width="4.5703125" customWidth="1"/>
    <col min="11770" max="11770" width="17" customWidth="1"/>
    <col min="11771" max="11771" width="12.85546875" customWidth="1"/>
    <col min="11772" max="11772" width="19.7109375" customWidth="1"/>
    <col min="11773" max="11773" width="12.5703125" customWidth="1"/>
    <col min="11774" max="11774" width="18.5703125" customWidth="1"/>
    <col min="11775" max="11775" width="13" customWidth="1"/>
    <col min="11776" max="11776" width="18.28515625" customWidth="1"/>
    <col min="11777" max="11777" width="6.28515625" customWidth="1"/>
    <col min="11778" max="11778" width="20.42578125" customWidth="1"/>
    <col min="11779" max="11779" width="11" customWidth="1"/>
    <col min="11780" max="11780" width="15.28515625" customWidth="1"/>
    <col min="11781" max="11781" width="8.7109375" customWidth="1"/>
    <col min="12025" max="12025" width="4.5703125" customWidth="1"/>
    <col min="12026" max="12026" width="17" customWidth="1"/>
    <col min="12027" max="12027" width="12.85546875" customWidth="1"/>
    <col min="12028" max="12028" width="19.7109375" customWidth="1"/>
    <col min="12029" max="12029" width="12.5703125" customWidth="1"/>
    <col min="12030" max="12030" width="18.5703125" customWidth="1"/>
    <col min="12031" max="12031" width="13" customWidth="1"/>
    <col min="12032" max="12032" width="18.28515625" customWidth="1"/>
    <col min="12033" max="12033" width="6.28515625" customWidth="1"/>
    <col min="12034" max="12034" width="20.42578125" customWidth="1"/>
    <col min="12035" max="12035" width="11" customWidth="1"/>
    <col min="12036" max="12036" width="15.28515625" customWidth="1"/>
    <col min="12037" max="12037" width="8.7109375" customWidth="1"/>
    <col min="12281" max="12281" width="4.5703125" customWidth="1"/>
    <col min="12282" max="12282" width="17" customWidth="1"/>
    <col min="12283" max="12283" width="12.85546875" customWidth="1"/>
    <col min="12284" max="12284" width="19.7109375" customWidth="1"/>
    <col min="12285" max="12285" width="12.5703125" customWidth="1"/>
    <col min="12286" max="12286" width="18.5703125" customWidth="1"/>
    <col min="12287" max="12287" width="13" customWidth="1"/>
    <col min="12288" max="12288" width="18.28515625" customWidth="1"/>
    <col min="12289" max="12289" width="6.28515625" customWidth="1"/>
    <col min="12290" max="12290" width="20.42578125" customWidth="1"/>
    <col min="12291" max="12291" width="11" customWidth="1"/>
    <col min="12292" max="12292" width="15.28515625" customWidth="1"/>
    <col min="12293" max="12293" width="8.7109375" customWidth="1"/>
    <col min="12537" max="12537" width="4.5703125" customWidth="1"/>
    <col min="12538" max="12538" width="17" customWidth="1"/>
    <col min="12539" max="12539" width="12.85546875" customWidth="1"/>
    <col min="12540" max="12540" width="19.7109375" customWidth="1"/>
    <col min="12541" max="12541" width="12.5703125" customWidth="1"/>
    <col min="12542" max="12542" width="18.5703125" customWidth="1"/>
    <col min="12543" max="12543" width="13" customWidth="1"/>
    <col min="12544" max="12544" width="18.28515625" customWidth="1"/>
    <col min="12545" max="12545" width="6.28515625" customWidth="1"/>
    <col min="12546" max="12546" width="20.42578125" customWidth="1"/>
    <col min="12547" max="12547" width="11" customWidth="1"/>
    <col min="12548" max="12548" width="15.28515625" customWidth="1"/>
    <col min="12549" max="12549" width="8.7109375" customWidth="1"/>
    <col min="12793" max="12793" width="4.5703125" customWidth="1"/>
    <col min="12794" max="12794" width="17" customWidth="1"/>
    <col min="12795" max="12795" width="12.85546875" customWidth="1"/>
    <col min="12796" max="12796" width="19.7109375" customWidth="1"/>
    <col min="12797" max="12797" width="12.5703125" customWidth="1"/>
    <col min="12798" max="12798" width="18.5703125" customWidth="1"/>
    <col min="12799" max="12799" width="13" customWidth="1"/>
    <col min="12800" max="12800" width="18.28515625" customWidth="1"/>
    <col min="12801" max="12801" width="6.28515625" customWidth="1"/>
    <col min="12802" max="12802" width="20.42578125" customWidth="1"/>
    <col min="12803" max="12803" width="11" customWidth="1"/>
    <col min="12804" max="12804" width="15.28515625" customWidth="1"/>
    <col min="12805" max="12805" width="8.7109375" customWidth="1"/>
    <col min="13049" max="13049" width="4.5703125" customWidth="1"/>
    <col min="13050" max="13050" width="17" customWidth="1"/>
    <col min="13051" max="13051" width="12.85546875" customWidth="1"/>
    <col min="13052" max="13052" width="19.7109375" customWidth="1"/>
    <col min="13053" max="13053" width="12.5703125" customWidth="1"/>
    <col min="13054" max="13054" width="18.5703125" customWidth="1"/>
    <col min="13055" max="13055" width="13" customWidth="1"/>
    <col min="13056" max="13056" width="18.28515625" customWidth="1"/>
    <col min="13057" max="13057" width="6.28515625" customWidth="1"/>
    <col min="13058" max="13058" width="20.42578125" customWidth="1"/>
    <col min="13059" max="13059" width="11" customWidth="1"/>
    <col min="13060" max="13060" width="15.28515625" customWidth="1"/>
    <col min="13061" max="13061" width="8.7109375" customWidth="1"/>
    <col min="13305" max="13305" width="4.5703125" customWidth="1"/>
    <col min="13306" max="13306" width="17" customWidth="1"/>
    <col min="13307" max="13307" width="12.85546875" customWidth="1"/>
    <col min="13308" max="13308" width="19.7109375" customWidth="1"/>
    <col min="13309" max="13309" width="12.5703125" customWidth="1"/>
    <col min="13310" max="13310" width="18.5703125" customWidth="1"/>
    <col min="13311" max="13311" width="13" customWidth="1"/>
    <col min="13312" max="13312" width="18.28515625" customWidth="1"/>
    <col min="13313" max="13313" width="6.28515625" customWidth="1"/>
    <col min="13314" max="13314" width="20.42578125" customWidth="1"/>
    <col min="13315" max="13315" width="11" customWidth="1"/>
    <col min="13316" max="13316" width="15.28515625" customWidth="1"/>
    <col min="13317" max="13317" width="8.7109375" customWidth="1"/>
    <col min="13561" max="13561" width="4.5703125" customWidth="1"/>
    <col min="13562" max="13562" width="17" customWidth="1"/>
    <col min="13563" max="13563" width="12.85546875" customWidth="1"/>
    <col min="13564" max="13564" width="19.7109375" customWidth="1"/>
    <col min="13565" max="13565" width="12.5703125" customWidth="1"/>
    <col min="13566" max="13566" width="18.5703125" customWidth="1"/>
    <col min="13567" max="13567" width="13" customWidth="1"/>
    <col min="13568" max="13568" width="18.28515625" customWidth="1"/>
    <col min="13569" max="13569" width="6.28515625" customWidth="1"/>
    <col min="13570" max="13570" width="20.42578125" customWidth="1"/>
    <col min="13571" max="13571" width="11" customWidth="1"/>
    <col min="13572" max="13572" width="15.28515625" customWidth="1"/>
    <col min="13573" max="13573" width="8.7109375" customWidth="1"/>
    <col min="13817" max="13817" width="4.5703125" customWidth="1"/>
    <col min="13818" max="13818" width="17" customWidth="1"/>
    <col min="13819" max="13819" width="12.85546875" customWidth="1"/>
    <col min="13820" max="13820" width="19.7109375" customWidth="1"/>
    <col min="13821" max="13821" width="12.5703125" customWidth="1"/>
    <col min="13822" max="13822" width="18.5703125" customWidth="1"/>
    <col min="13823" max="13823" width="13" customWidth="1"/>
    <col min="13824" max="13824" width="18.28515625" customWidth="1"/>
    <col min="13825" max="13825" width="6.28515625" customWidth="1"/>
    <col min="13826" max="13826" width="20.42578125" customWidth="1"/>
    <col min="13827" max="13827" width="11" customWidth="1"/>
    <col min="13828" max="13828" width="15.28515625" customWidth="1"/>
    <col min="13829" max="13829" width="8.7109375" customWidth="1"/>
    <col min="14073" max="14073" width="4.5703125" customWidth="1"/>
    <col min="14074" max="14074" width="17" customWidth="1"/>
    <col min="14075" max="14075" width="12.85546875" customWidth="1"/>
    <col min="14076" max="14076" width="19.7109375" customWidth="1"/>
    <col min="14077" max="14077" width="12.5703125" customWidth="1"/>
    <col min="14078" max="14078" width="18.5703125" customWidth="1"/>
    <col min="14079" max="14079" width="13" customWidth="1"/>
    <col min="14080" max="14080" width="18.28515625" customWidth="1"/>
    <col min="14081" max="14081" width="6.28515625" customWidth="1"/>
    <col min="14082" max="14082" width="20.42578125" customWidth="1"/>
    <col min="14083" max="14083" width="11" customWidth="1"/>
    <col min="14084" max="14084" width="15.28515625" customWidth="1"/>
    <col min="14085" max="14085" width="8.7109375" customWidth="1"/>
    <col min="14329" max="14329" width="4.5703125" customWidth="1"/>
    <col min="14330" max="14330" width="17" customWidth="1"/>
    <col min="14331" max="14331" width="12.85546875" customWidth="1"/>
    <col min="14332" max="14332" width="19.7109375" customWidth="1"/>
    <col min="14333" max="14333" width="12.5703125" customWidth="1"/>
    <col min="14334" max="14334" width="18.5703125" customWidth="1"/>
    <col min="14335" max="14335" width="13" customWidth="1"/>
    <col min="14336" max="14336" width="18.28515625" customWidth="1"/>
    <col min="14337" max="14337" width="6.28515625" customWidth="1"/>
    <col min="14338" max="14338" width="20.42578125" customWidth="1"/>
    <col min="14339" max="14339" width="11" customWidth="1"/>
    <col min="14340" max="14340" width="15.28515625" customWidth="1"/>
    <col min="14341" max="14341" width="8.7109375" customWidth="1"/>
    <col min="14585" max="14585" width="4.5703125" customWidth="1"/>
    <col min="14586" max="14586" width="17" customWidth="1"/>
    <col min="14587" max="14587" width="12.85546875" customWidth="1"/>
    <col min="14588" max="14588" width="19.7109375" customWidth="1"/>
    <col min="14589" max="14589" width="12.5703125" customWidth="1"/>
    <col min="14590" max="14590" width="18.5703125" customWidth="1"/>
    <col min="14591" max="14591" width="13" customWidth="1"/>
    <col min="14592" max="14592" width="18.28515625" customWidth="1"/>
    <col min="14593" max="14593" width="6.28515625" customWidth="1"/>
    <col min="14594" max="14594" width="20.42578125" customWidth="1"/>
    <col min="14595" max="14595" width="11" customWidth="1"/>
    <col min="14596" max="14596" width="15.28515625" customWidth="1"/>
    <col min="14597" max="14597" width="8.7109375" customWidth="1"/>
    <col min="14841" max="14841" width="4.5703125" customWidth="1"/>
    <col min="14842" max="14842" width="17" customWidth="1"/>
    <col min="14843" max="14843" width="12.85546875" customWidth="1"/>
    <col min="14844" max="14844" width="19.7109375" customWidth="1"/>
    <col min="14845" max="14845" width="12.5703125" customWidth="1"/>
    <col min="14846" max="14846" width="18.5703125" customWidth="1"/>
    <col min="14847" max="14847" width="13" customWidth="1"/>
    <col min="14848" max="14848" width="18.28515625" customWidth="1"/>
    <col min="14849" max="14849" width="6.28515625" customWidth="1"/>
    <col min="14850" max="14850" width="20.42578125" customWidth="1"/>
    <col min="14851" max="14851" width="11" customWidth="1"/>
    <col min="14852" max="14852" width="15.28515625" customWidth="1"/>
    <col min="14853" max="14853" width="8.7109375" customWidth="1"/>
    <col min="15097" max="15097" width="4.5703125" customWidth="1"/>
    <col min="15098" max="15098" width="17" customWidth="1"/>
    <col min="15099" max="15099" width="12.85546875" customWidth="1"/>
    <col min="15100" max="15100" width="19.7109375" customWidth="1"/>
    <col min="15101" max="15101" width="12.5703125" customWidth="1"/>
    <col min="15102" max="15102" width="18.5703125" customWidth="1"/>
    <col min="15103" max="15103" width="13" customWidth="1"/>
    <col min="15104" max="15104" width="18.28515625" customWidth="1"/>
    <col min="15105" max="15105" width="6.28515625" customWidth="1"/>
    <col min="15106" max="15106" width="20.42578125" customWidth="1"/>
    <col min="15107" max="15107" width="11" customWidth="1"/>
    <col min="15108" max="15108" width="15.28515625" customWidth="1"/>
    <col min="15109" max="15109" width="8.7109375" customWidth="1"/>
    <col min="15353" max="15353" width="4.5703125" customWidth="1"/>
    <col min="15354" max="15354" width="17" customWidth="1"/>
    <col min="15355" max="15355" width="12.85546875" customWidth="1"/>
    <col min="15356" max="15356" width="19.7109375" customWidth="1"/>
    <col min="15357" max="15357" width="12.5703125" customWidth="1"/>
    <col min="15358" max="15358" width="18.5703125" customWidth="1"/>
    <col min="15359" max="15359" width="13" customWidth="1"/>
    <col min="15360" max="15360" width="18.28515625" customWidth="1"/>
    <col min="15361" max="15361" width="6.28515625" customWidth="1"/>
    <col min="15362" max="15362" width="20.42578125" customWidth="1"/>
    <col min="15363" max="15363" width="11" customWidth="1"/>
    <col min="15364" max="15364" width="15.28515625" customWidth="1"/>
    <col min="15365" max="15365" width="8.7109375" customWidth="1"/>
    <col min="15609" max="15609" width="4.5703125" customWidth="1"/>
    <col min="15610" max="15610" width="17" customWidth="1"/>
    <col min="15611" max="15611" width="12.85546875" customWidth="1"/>
    <col min="15612" max="15612" width="19.7109375" customWidth="1"/>
    <col min="15613" max="15613" width="12.5703125" customWidth="1"/>
    <col min="15614" max="15614" width="18.5703125" customWidth="1"/>
    <col min="15615" max="15615" width="13" customWidth="1"/>
    <col min="15616" max="15616" width="18.28515625" customWidth="1"/>
    <col min="15617" max="15617" width="6.28515625" customWidth="1"/>
    <col min="15618" max="15618" width="20.42578125" customWidth="1"/>
    <col min="15619" max="15619" width="11" customWidth="1"/>
    <col min="15620" max="15620" width="15.28515625" customWidth="1"/>
    <col min="15621" max="15621" width="8.7109375" customWidth="1"/>
    <col min="15865" max="15865" width="4.5703125" customWidth="1"/>
    <col min="15866" max="15866" width="17" customWidth="1"/>
    <col min="15867" max="15867" width="12.85546875" customWidth="1"/>
    <col min="15868" max="15868" width="19.7109375" customWidth="1"/>
    <col min="15869" max="15869" width="12.5703125" customWidth="1"/>
    <col min="15870" max="15870" width="18.5703125" customWidth="1"/>
    <col min="15871" max="15871" width="13" customWidth="1"/>
    <col min="15872" max="15872" width="18.28515625" customWidth="1"/>
    <col min="15873" max="15873" width="6.28515625" customWidth="1"/>
    <col min="15874" max="15874" width="20.42578125" customWidth="1"/>
    <col min="15875" max="15875" width="11" customWidth="1"/>
    <col min="15876" max="15876" width="15.28515625" customWidth="1"/>
    <col min="15877" max="15877" width="8.7109375" customWidth="1"/>
    <col min="16121" max="16121" width="4.5703125" customWidth="1"/>
    <col min="16122" max="16122" width="17" customWidth="1"/>
    <col min="16123" max="16123" width="12.85546875" customWidth="1"/>
    <col min="16124" max="16124" width="19.7109375" customWidth="1"/>
    <col min="16125" max="16125" width="12.5703125" customWidth="1"/>
    <col min="16126" max="16126" width="18.5703125" customWidth="1"/>
    <col min="16127" max="16127" width="13" customWidth="1"/>
    <col min="16128" max="16128" width="18.28515625" customWidth="1"/>
    <col min="16129" max="16129" width="6.28515625" customWidth="1"/>
    <col min="16130" max="16130" width="20.42578125" customWidth="1"/>
    <col min="16131" max="16131" width="11" customWidth="1"/>
    <col min="16132" max="16132" width="15.28515625" customWidth="1"/>
    <col min="16133" max="16133" width="8.7109375" customWidth="1"/>
  </cols>
  <sheetData>
    <row r="1" spans="1:13" ht="15.75" customHeight="1" x14ac:dyDescent="0.25">
      <c r="A1" s="1"/>
      <c r="B1" s="79"/>
      <c r="C1" s="80"/>
      <c r="D1" s="80"/>
      <c r="E1" s="80"/>
      <c r="F1" s="80"/>
      <c r="G1" s="80"/>
      <c r="J1" s="3"/>
    </row>
    <row r="2" spans="1:13" ht="33" customHeight="1" x14ac:dyDescent="0.25">
      <c r="A2" s="1"/>
      <c r="B2" s="81" t="str">
        <f>"Durante el año cada día trabaja ("&amp;G4&amp;" horas y "&amp;H4 &amp;"minutos) excepto el "&amp;B4&amp;"  y "&amp;D4&amp;" y otras fecha que se encuentran en la columna H, del año "&amp;AÑO&amp;" "</f>
        <v xml:space="preserve">Durante el año cada día trabaja (8 horas y 10minutos) excepto el Sábado  y Domingo y otras fecha que se encuentran en la columna H, del año 2021 </v>
      </c>
      <c r="C2" s="82"/>
      <c r="D2" s="82"/>
      <c r="E2" s="82"/>
      <c r="F2" s="82"/>
      <c r="G2" s="82"/>
      <c r="H2" s="82"/>
      <c r="I2" s="83" t="s">
        <v>0</v>
      </c>
      <c r="J2" s="84"/>
      <c r="K2" s="84"/>
      <c r="L2" s="85"/>
      <c r="M2" s="85"/>
    </row>
    <row r="3" spans="1:13" ht="28.5" customHeight="1" x14ac:dyDescent="0.25">
      <c r="B3" s="86" t="s">
        <v>1</v>
      </c>
      <c r="C3" s="87"/>
      <c r="D3" s="87"/>
      <c r="E3" s="88" t="s">
        <v>2</v>
      </c>
      <c r="F3" s="89"/>
      <c r="G3" s="90" t="s">
        <v>3</v>
      </c>
      <c r="H3" s="91"/>
      <c r="I3" s="4"/>
      <c r="J3" s="5"/>
      <c r="K3" s="5"/>
      <c r="L3" s="5"/>
      <c r="M3" s="5"/>
    </row>
    <row r="4" spans="1:13" ht="27.75" customHeight="1" thickBot="1" x14ac:dyDescent="0.3">
      <c r="B4" s="6" t="s">
        <v>4</v>
      </c>
      <c r="C4" s="7"/>
      <c r="D4" s="8" t="s">
        <v>5</v>
      </c>
      <c r="E4" s="9">
        <v>2021</v>
      </c>
      <c r="F4" s="10"/>
      <c r="G4" s="11">
        <v>8</v>
      </c>
      <c r="H4" s="12">
        <v>10</v>
      </c>
      <c r="I4" s="13"/>
      <c r="J4" s="74" t="str">
        <f>"Tiempo trabajado en el año : "&amp;AÑO</f>
        <v>Tiempo trabajado en el año : 2021</v>
      </c>
      <c r="K4" s="75"/>
      <c r="L4" s="76"/>
      <c r="M4" s="14"/>
    </row>
    <row r="5" spans="1:13" ht="12.75" hidden="1" customHeight="1" x14ac:dyDescent="0.3">
      <c r="B5" s="15" t="b">
        <v>1</v>
      </c>
      <c r="C5" s="16" t="b">
        <v>1</v>
      </c>
      <c r="D5" s="17" t="b">
        <v>1</v>
      </c>
      <c r="E5"/>
      <c r="F5"/>
      <c r="G5" s="5"/>
      <c r="H5" s="18"/>
      <c r="J5" s="5"/>
      <c r="K5" s="5"/>
    </row>
    <row r="6" spans="1:13" ht="27" customHeight="1" thickTop="1" x14ac:dyDescent="0.25">
      <c r="B6" s="19" t="s">
        <v>6</v>
      </c>
      <c r="C6" s="20" t="s">
        <v>7</v>
      </c>
      <c r="D6" s="21" t="s">
        <v>8</v>
      </c>
      <c r="E6" s="20" t="s">
        <v>7</v>
      </c>
      <c r="F6" s="21" t="s">
        <v>9</v>
      </c>
      <c r="G6" s="20" t="s">
        <v>7</v>
      </c>
      <c r="H6" s="22" t="s">
        <v>10</v>
      </c>
      <c r="J6" s="23" t="s">
        <v>11</v>
      </c>
      <c r="K6" s="24" t="s">
        <v>12</v>
      </c>
      <c r="L6" s="24" t="s">
        <v>13</v>
      </c>
      <c r="M6" s="25"/>
    </row>
    <row r="7" spans="1:13" ht="17.100000000000001" customHeight="1" x14ac:dyDescent="0.25">
      <c r="B7" s="27">
        <f>DATE($E$4,1,1)</f>
        <v>44197</v>
      </c>
      <c r="C7" s="28" t="str">
        <f>IF(COUNTIF(Descansos,B7),I7,IFERROR(IF(CHOOSE(WEEKDAY(B7),"Domingo","Lunes","Martes","Miércoles","Jueves","Viernes","Sábado")=$B$4,0,IF(CHOOSE(WEEKDAY(B7),"Domingo","Lunes","Martes","Miércoles","Jueves","Viernes","Sábado")=$D$4,I7,CONCATENATE($G$4," hs. ",$H$4," min.")))," "))</f>
        <v>8 hs. 10 min.</v>
      </c>
      <c r="D7" s="29">
        <f>DATE($E$4,2,1)</f>
        <v>44228</v>
      </c>
      <c r="E7" s="28" t="str">
        <f t="shared" ref="E7:E37" si="0">IF(COUNTIF(Descansos,D7),0,IFERROR(IF(CHOOSE(WEEKDAY(D7),"Domingo","Lunes","Martes","Miércoles","Jueves","Viernes","Sábado")=$B$4,0,IF(CHOOSE(WEEKDAY(D7),"Domingo","Lunes","Martes","Miércoles","Jueves","Viernes","Sábado")=$D$4,0,CONCATENATE($G$4," hs. ",$H$4," min.")))," "))</f>
        <v>8 hs. 10 min.</v>
      </c>
      <c r="F7" s="29">
        <f>DATE($E$4,3,1)</f>
        <v>44256</v>
      </c>
      <c r="G7" s="28" t="str">
        <f t="shared" ref="G7:G37" si="1">IF(COUNTIF(Descansos,F7),0,IFERROR(IF(CHOOSE(WEEKDAY(F7),"Domingo","Lunes","Martes","Miércoles","Jueves","Viernes","Sábado")=$B$4,0,IF(CHOOSE(WEEKDAY(F7),"Domingo","Lunes","Martes","Miércoles","Jueves","Viernes","Sábado")=$D$4,0,CONCATENATE($G$4," hs. ",$H$4," min.")))," "))</f>
        <v>8 hs. 10 min.</v>
      </c>
      <c r="H7" s="30"/>
      <c r="J7" s="31" t="s">
        <v>6</v>
      </c>
      <c r="K7" s="32">
        <f>C38</f>
        <v>21</v>
      </c>
      <c r="L7" s="33" t="str">
        <f t="shared" ref="L7:L19" si="2">CONCATENATE(K7*$G$4+INT($H$4*K7/60)," hs. ",MOD($H$4*K7,60)," min.")</f>
        <v>171 hs. 30 min.</v>
      </c>
      <c r="M7" s="5"/>
    </row>
    <row r="8" spans="1:13" x14ac:dyDescent="0.25">
      <c r="B8" s="27">
        <f t="shared" ref="B8:B37" si="3">B7+1</f>
        <v>44198</v>
      </c>
      <c r="C8" s="28">
        <f t="shared" ref="C8:C37" si="4">IF(COUNTIF(Descansos,B8),0,IFERROR(IF(CHOOSE(WEEKDAY(B8),"Domingo","Lunes","Martes","Miércoles","Jueves","Viernes","Sábado")=$B$4,0,IF(CHOOSE(WEEKDAY(B8),"Domingo","Lunes","Martes","Miércoles","Jueves","Viernes","Sábado")=$D$4,0,CONCATENATE($G$4," hs. ",$H$4," min.")))," "))</f>
        <v>0</v>
      </c>
      <c r="D8" s="29">
        <f t="shared" ref="D8:D34" si="5">D7+1</f>
        <v>44229</v>
      </c>
      <c r="E8" s="28" t="str">
        <f t="shared" si="0"/>
        <v>8 hs. 10 min.</v>
      </c>
      <c r="F8" s="29">
        <f t="shared" ref="F8:F37" si="6">F7+1</f>
        <v>44257</v>
      </c>
      <c r="G8" s="28" t="str">
        <f t="shared" si="1"/>
        <v>8 hs. 10 min.</v>
      </c>
      <c r="H8" s="73">
        <v>43831</v>
      </c>
      <c r="J8" s="31" t="s">
        <v>8</v>
      </c>
      <c r="K8" s="32">
        <f>E38</f>
        <v>20</v>
      </c>
      <c r="L8" s="33" t="str">
        <f t="shared" si="2"/>
        <v>163 hs. 20 min.</v>
      </c>
    </row>
    <row r="9" spans="1:13" ht="17.100000000000001" customHeight="1" x14ac:dyDescent="0.25">
      <c r="B9" s="27">
        <f t="shared" si="3"/>
        <v>44199</v>
      </c>
      <c r="C9" s="28">
        <f t="shared" si="4"/>
        <v>0</v>
      </c>
      <c r="D9" s="29">
        <f t="shared" si="5"/>
        <v>44230</v>
      </c>
      <c r="E9" s="28" t="str">
        <f t="shared" si="0"/>
        <v>8 hs. 10 min.</v>
      </c>
      <c r="F9" s="29">
        <f t="shared" si="6"/>
        <v>44258</v>
      </c>
      <c r="G9" s="28" t="str">
        <f t="shared" si="1"/>
        <v>8 hs. 10 min.</v>
      </c>
      <c r="H9" s="73">
        <v>43836</v>
      </c>
      <c r="J9" s="31" t="s">
        <v>9</v>
      </c>
      <c r="K9" s="32">
        <f>G38</f>
        <v>23</v>
      </c>
      <c r="L9" s="33" t="str">
        <f t="shared" si="2"/>
        <v>187 hs. 50 min.</v>
      </c>
    </row>
    <row r="10" spans="1:13" x14ac:dyDescent="0.25">
      <c r="B10" s="27">
        <f t="shared" si="3"/>
        <v>44200</v>
      </c>
      <c r="C10" s="28" t="str">
        <f t="shared" si="4"/>
        <v>8 hs. 10 min.</v>
      </c>
      <c r="D10" s="29">
        <f t="shared" si="5"/>
        <v>44231</v>
      </c>
      <c r="E10" s="28" t="str">
        <f t="shared" si="0"/>
        <v>8 hs. 10 min.</v>
      </c>
      <c r="F10" s="29">
        <f t="shared" si="6"/>
        <v>44259</v>
      </c>
      <c r="G10" s="28" t="str">
        <f t="shared" si="1"/>
        <v>8 hs. 10 min.</v>
      </c>
      <c r="H10" s="73">
        <v>43952</v>
      </c>
      <c r="J10" s="31" t="s">
        <v>14</v>
      </c>
      <c r="K10" s="32">
        <f>C72</f>
        <v>22</v>
      </c>
      <c r="L10" s="33" t="str">
        <f t="shared" si="2"/>
        <v>179 hs. 40 min.</v>
      </c>
    </row>
    <row r="11" spans="1:13" ht="17.100000000000001" customHeight="1" x14ac:dyDescent="0.25">
      <c r="B11" s="27">
        <f t="shared" si="3"/>
        <v>44201</v>
      </c>
      <c r="C11" s="28" t="str">
        <f t="shared" si="4"/>
        <v>8 hs. 10 min.</v>
      </c>
      <c r="D11" s="29">
        <f t="shared" si="5"/>
        <v>44232</v>
      </c>
      <c r="E11" s="28" t="str">
        <f t="shared" si="0"/>
        <v>8 hs. 10 min.</v>
      </c>
      <c r="F11" s="29">
        <f t="shared" si="6"/>
        <v>44260</v>
      </c>
      <c r="G11" s="28" t="str">
        <f t="shared" si="1"/>
        <v>8 hs. 10 min.</v>
      </c>
      <c r="H11" s="73">
        <v>44116</v>
      </c>
      <c r="J11" s="31" t="s">
        <v>15</v>
      </c>
      <c r="K11" s="32">
        <f>E72</f>
        <v>21</v>
      </c>
      <c r="L11" s="33" t="str">
        <f t="shared" si="2"/>
        <v>171 hs. 30 min.</v>
      </c>
    </row>
    <row r="12" spans="1:13" ht="17.100000000000001" customHeight="1" x14ac:dyDescent="0.25">
      <c r="B12" s="27">
        <f t="shared" si="3"/>
        <v>44202</v>
      </c>
      <c r="C12" s="28" t="str">
        <f t="shared" si="4"/>
        <v>8 hs. 10 min.</v>
      </c>
      <c r="D12" s="29">
        <f t="shared" si="5"/>
        <v>44233</v>
      </c>
      <c r="E12" s="28">
        <f t="shared" si="0"/>
        <v>0</v>
      </c>
      <c r="F12" s="29">
        <f t="shared" si="6"/>
        <v>44261</v>
      </c>
      <c r="G12" s="28">
        <f t="shared" si="1"/>
        <v>0</v>
      </c>
      <c r="H12" s="73">
        <v>44136</v>
      </c>
      <c r="J12" s="31" t="s">
        <v>16</v>
      </c>
      <c r="K12" s="32">
        <f>G72</f>
        <v>22</v>
      </c>
      <c r="L12" s="33" t="str">
        <f t="shared" si="2"/>
        <v>179 hs. 40 min.</v>
      </c>
    </row>
    <row r="13" spans="1:13" ht="17.100000000000001" customHeight="1" x14ac:dyDescent="0.25">
      <c r="B13" s="27">
        <f t="shared" si="3"/>
        <v>44203</v>
      </c>
      <c r="C13" s="28" t="str">
        <f t="shared" si="4"/>
        <v>8 hs. 10 min.</v>
      </c>
      <c r="D13" s="29">
        <f t="shared" si="5"/>
        <v>44234</v>
      </c>
      <c r="E13" s="28">
        <f t="shared" si="0"/>
        <v>0</v>
      </c>
      <c r="F13" s="29">
        <f t="shared" si="6"/>
        <v>44262</v>
      </c>
      <c r="G13" s="28">
        <f t="shared" si="1"/>
        <v>0</v>
      </c>
      <c r="H13" s="73">
        <v>44171</v>
      </c>
      <c r="J13" s="31" t="s">
        <v>17</v>
      </c>
      <c r="K13" s="32">
        <f>C106</f>
        <v>22</v>
      </c>
      <c r="L13" s="33" t="str">
        <f t="shared" si="2"/>
        <v>179 hs. 40 min.</v>
      </c>
    </row>
    <row r="14" spans="1:13" ht="17.100000000000001" customHeight="1" x14ac:dyDescent="0.25">
      <c r="B14" s="27">
        <f t="shared" si="3"/>
        <v>44204</v>
      </c>
      <c r="C14" s="28" t="str">
        <f t="shared" si="4"/>
        <v>8 hs. 10 min.</v>
      </c>
      <c r="D14" s="29">
        <f t="shared" si="5"/>
        <v>44235</v>
      </c>
      <c r="E14" s="28" t="str">
        <f t="shared" si="0"/>
        <v>8 hs. 10 min.</v>
      </c>
      <c r="F14" s="29">
        <f t="shared" si="6"/>
        <v>44263</v>
      </c>
      <c r="G14" s="28" t="str">
        <f t="shared" si="1"/>
        <v>8 hs. 10 min.</v>
      </c>
      <c r="H14" s="73">
        <v>44173</v>
      </c>
      <c r="J14" s="31" t="s">
        <v>18</v>
      </c>
      <c r="K14" s="32">
        <f>E106</f>
        <v>22</v>
      </c>
      <c r="L14" s="33" t="str">
        <f t="shared" si="2"/>
        <v>179 hs. 40 min.</v>
      </c>
    </row>
    <row r="15" spans="1:13" ht="17.100000000000001" customHeight="1" x14ac:dyDescent="0.25">
      <c r="B15" s="27">
        <f t="shared" si="3"/>
        <v>44205</v>
      </c>
      <c r="C15" s="28">
        <f t="shared" si="4"/>
        <v>0</v>
      </c>
      <c r="D15" s="29">
        <f t="shared" si="5"/>
        <v>44236</v>
      </c>
      <c r="E15" s="28" t="str">
        <f t="shared" si="0"/>
        <v>8 hs. 10 min.</v>
      </c>
      <c r="F15" s="29">
        <f t="shared" si="6"/>
        <v>44264</v>
      </c>
      <c r="G15" s="28" t="str">
        <f t="shared" si="1"/>
        <v>8 hs. 10 min.</v>
      </c>
      <c r="H15" s="73">
        <v>44190</v>
      </c>
      <c r="J15" s="31" t="s">
        <v>19</v>
      </c>
      <c r="K15" s="32">
        <f>G106</f>
        <v>22</v>
      </c>
      <c r="L15" s="33" t="str">
        <f t="shared" si="2"/>
        <v>179 hs. 40 min.</v>
      </c>
    </row>
    <row r="16" spans="1:13" ht="17.100000000000001" customHeight="1" x14ac:dyDescent="0.25">
      <c r="B16" s="27">
        <f t="shared" si="3"/>
        <v>44206</v>
      </c>
      <c r="C16" s="28">
        <f t="shared" si="4"/>
        <v>0</v>
      </c>
      <c r="D16" s="29">
        <f t="shared" si="5"/>
        <v>44237</v>
      </c>
      <c r="E16" s="28" t="str">
        <f t="shared" si="0"/>
        <v>8 hs. 10 min.</v>
      </c>
      <c r="F16" s="29">
        <f t="shared" si="6"/>
        <v>44265</v>
      </c>
      <c r="G16" s="28" t="str">
        <f t="shared" si="1"/>
        <v>8 hs. 10 min.</v>
      </c>
      <c r="H16" s="73"/>
      <c r="J16" s="31" t="s">
        <v>20</v>
      </c>
      <c r="K16" s="32">
        <f>C140</f>
        <v>21</v>
      </c>
      <c r="L16" s="33" t="str">
        <f t="shared" si="2"/>
        <v>171 hs. 30 min.</v>
      </c>
    </row>
    <row r="17" spans="2:13" ht="17.100000000000001" customHeight="1" x14ac:dyDescent="0.25">
      <c r="B17" s="27">
        <f t="shared" si="3"/>
        <v>44207</v>
      </c>
      <c r="C17" s="28" t="str">
        <f t="shared" si="4"/>
        <v>8 hs. 10 min.</v>
      </c>
      <c r="D17" s="29">
        <f t="shared" si="5"/>
        <v>44238</v>
      </c>
      <c r="E17" s="28" t="str">
        <f t="shared" si="0"/>
        <v>8 hs. 10 min.</v>
      </c>
      <c r="F17" s="29">
        <f t="shared" si="6"/>
        <v>44266</v>
      </c>
      <c r="G17" s="28" t="str">
        <f t="shared" si="1"/>
        <v>8 hs. 10 min.</v>
      </c>
      <c r="H17" s="73"/>
      <c r="J17" s="31" t="s">
        <v>21</v>
      </c>
      <c r="K17" s="32">
        <f>E140</f>
        <v>22</v>
      </c>
      <c r="L17" s="33" t="str">
        <f t="shared" si="2"/>
        <v>179 hs. 40 min.</v>
      </c>
    </row>
    <row r="18" spans="2:13" ht="17.100000000000001" customHeight="1" x14ac:dyDescent="0.25">
      <c r="B18" s="27">
        <f t="shared" si="3"/>
        <v>44208</v>
      </c>
      <c r="C18" s="28" t="str">
        <f t="shared" si="4"/>
        <v>8 hs. 10 min.</v>
      </c>
      <c r="D18" s="29">
        <f t="shared" si="5"/>
        <v>44239</v>
      </c>
      <c r="E18" s="28" t="str">
        <f t="shared" si="0"/>
        <v>8 hs. 10 min.</v>
      </c>
      <c r="F18" s="29">
        <f t="shared" si="6"/>
        <v>44267</v>
      </c>
      <c r="G18" s="28" t="str">
        <f t="shared" si="1"/>
        <v>8 hs. 10 min.</v>
      </c>
      <c r="H18" s="30"/>
      <c r="J18" s="31" t="s">
        <v>22</v>
      </c>
      <c r="K18" s="32">
        <f>G140</f>
        <v>23</v>
      </c>
      <c r="L18" s="33" t="str">
        <f t="shared" si="2"/>
        <v>187 hs. 50 min.</v>
      </c>
    </row>
    <row r="19" spans="2:13" ht="17.100000000000001" customHeight="1" x14ac:dyDescent="0.25">
      <c r="B19" s="27">
        <f t="shared" si="3"/>
        <v>44209</v>
      </c>
      <c r="C19" s="28" t="str">
        <f t="shared" si="4"/>
        <v>8 hs. 10 min.</v>
      </c>
      <c r="D19" s="29">
        <f t="shared" si="5"/>
        <v>44240</v>
      </c>
      <c r="E19" s="28">
        <f t="shared" si="0"/>
        <v>0</v>
      </c>
      <c r="F19" s="29">
        <f t="shared" si="6"/>
        <v>44268</v>
      </c>
      <c r="G19" s="28">
        <f t="shared" si="1"/>
        <v>0</v>
      </c>
      <c r="H19" s="30"/>
      <c r="J19" s="34" t="s">
        <v>23</v>
      </c>
      <c r="K19" s="35">
        <f>SUM(K6:K18)</f>
        <v>261</v>
      </c>
      <c r="L19" s="33" t="str">
        <f t="shared" si="2"/>
        <v>2131 hs. 30 min.</v>
      </c>
    </row>
    <row r="20" spans="2:13" ht="17.100000000000001" customHeight="1" x14ac:dyDescent="0.25">
      <c r="B20" s="27">
        <f t="shared" si="3"/>
        <v>44210</v>
      </c>
      <c r="C20" s="28" t="str">
        <f t="shared" si="4"/>
        <v>8 hs. 10 min.</v>
      </c>
      <c r="D20" s="29">
        <f t="shared" si="5"/>
        <v>44241</v>
      </c>
      <c r="E20" s="28">
        <f t="shared" si="0"/>
        <v>0</v>
      </c>
      <c r="F20" s="29">
        <f t="shared" si="6"/>
        <v>44269</v>
      </c>
      <c r="G20" s="28">
        <f t="shared" si="1"/>
        <v>0</v>
      </c>
      <c r="H20" s="30"/>
      <c r="J20" s="34" t="s">
        <v>24</v>
      </c>
      <c r="K20" s="35">
        <f>IF(DAY(DATE(AÑO,2,29))=29,366-$K$19, 365-$K$19)</f>
        <v>104</v>
      </c>
      <c r="L20" s="36"/>
    </row>
    <row r="21" spans="2:13" ht="17.100000000000001" customHeight="1" x14ac:dyDescent="0.25">
      <c r="B21" s="27">
        <f t="shared" si="3"/>
        <v>44211</v>
      </c>
      <c r="C21" s="28" t="str">
        <f t="shared" si="4"/>
        <v>8 hs. 10 min.</v>
      </c>
      <c r="D21" s="29">
        <f t="shared" si="5"/>
        <v>44242</v>
      </c>
      <c r="E21" s="28" t="str">
        <f t="shared" si="0"/>
        <v>8 hs. 10 min.</v>
      </c>
      <c r="F21" s="29">
        <f t="shared" si="6"/>
        <v>44270</v>
      </c>
      <c r="G21" s="28" t="str">
        <f t="shared" si="1"/>
        <v>8 hs. 10 min.</v>
      </c>
      <c r="H21" s="30"/>
    </row>
    <row r="22" spans="2:13" ht="17.100000000000001" customHeight="1" x14ac:dyDescent="0.25">
      <c r="B22" s="27">
        <f t="shared" si="3"/>
        <v>44212</v>
      </c>
      <c r="C22" s="28">
        <f t="shared" si="4"/>
        <v>0</v>
      </c>
      <c r="D22" s="29">
        <f t="shared" si="5"/>
        <v>44243</v>
      </c>
      <c r="E22" s="28" t="str">
        <f t="shared" si="0"/>
        <v>8 hs. 10 min.</v>
      </c>
      <c r="F22" s="29">
        <f t="shared" si="6"/>
        <v>44271</v>
      </c>
      <c r="G22" s="28" t="str">
        <f t="shared" si="1"/>
        <v>8 hs. 10 min.</v>
      </c>
      <c r="H22" s="30"/>
      <c r="J22" s="37" t="s">
        <v>25</v>
      </c>
      <c r="K22" s="37" t="s">
        <v>26</v>
      </c>
      <c r="L22" s="77">
        <f>AÑO</f>
        <v>2021</v>
      </c>
    </row>
    <row r="23" spans="2:13" ht="17.100000000000001" customHeight="1" x14ac:dyDescent="0.3">
      <c r="B23" s="27">
        <f t="shared" si="3"/>
        <v>44213</v>
      </c>
      <c r="C23" s="28">
        <f t="shared" si="4"/>
        <v>0</v>
      </c>
      <c r="D23" s="29">
        <f t="shared" si="5"/>
        <v>44244</v>
      </c>
      <c r="E23" s="28" t="str">
        <f t="shared" si="0"/>
        <v>8 hs. 10 min.</v>
      </c>
      <c r="F23" s="29">
        <f t="shared" si="6"/>
        <v>44272</v>
      </c>
      <c r="G23" s="28" t="str">
        <f t="shared" si="1"/>
        <v>8 hs. 10 min.</v>
      </c>
      <c r="H23" s="30"/>
      <c r="J23" s="38" t="s">
        <v>4</v>
      </c>
      <c r="K23" s="39">
        <f>TRUNC(($F$139-$B$7 - WEEKDAY($F$139 -6) + 8) / 7)</f>
        <v>52</v>
      </c>
      <c r="L23" s="78"/>
    </row>
    <row r="24" spans="2:13" ht="17.100000000000001" customHeight="1" x14ac:dyDescent="0.3">
      <c r="B24" s="27">
        <f t="shared" si="3"/>
        <v>44214</v>
      </c>
      <c r="C24" s="28" t="str">
        <f t="shared" si="4"/>
        <v>8 hs. 10 min.</v>
      </c>
      <c r="D24" s="29">
        <f t="shared" si="5"/>
        <v>44245</v>
      </c>
      <c r="E24" s="28" t="str">
        <f t="shared" si="0"/>
        <v>8 hs. 10 min.</v>
      </c>
      <c r="F24" s="29">
        <f t="shared" si="6"/>
        <v>44273</v>
      </c>
      <c r="G24" s="28" t="str">
        <f t="shared" si="1"/>
        <v>8 hs. 10 min.</v>
      </c>
      <c r="H24" s="30"/>
      <c r="J24" s="38" t="s">
        <v>5</v>
      </c>
      <c r="K24" s="39">
        <f>TRUNC(($F$139-$B$7 - WEEKDAY($F$139 - 0) + 8) / 7)</f>
        <v>52</v>
      </c>
      <c r="L24" s="78"/>
      <c r="M24" s="4"/>
    </row>
    <row r="25" spans="2:13" ht="17.100000000000001" customHeight="1" x14ac:dyDescent="0.3">
      <c r="B25" s="27">
        <f t="shared" si="3"/>
        <v>44215</v>
      </c>
      <c r="C25" s="28" t="str">
        <f t="shared" si="4"/>
        <v>8 hs. 10 min.</v>
      </c>
      <c r="D25" s="29">
        <f t="shared" si="5"/>
        <v>44246</v>
      </c>
      <c r="E25" s="28" t="str">
        <f t="shared" si="0"/>
        <v>8 hs. 10 min.</v>
      </c>
      <c r="F25" s="29">
        <f t="shared" si="6"/>
        <v>44274</v>
      </c>
      <c r="G25" s="28" t="str">
        <f t="shared" si="1"/>
        <v>8 hs. 10 min.</v>
      </c>
      <c r="H25" s="30"/>
      <c r="J25" s="38" t="s">
        <v>27</v>
      </c>
      <c r="K25" s="39">
        <f>TRUNC(($F$139-$B$7 - WEEKDAY($F$139 -1) + 8) / 7)</f>
        <v>52</v>
      </c>
      <c r="L25" s="78"/>
      <c r="M25" s="3"/>
    </row>
    <row r="26" spans="2:13" ht="17.100000000000001" customHeight="1" x14ac:dyDescent="0.3">
      <c r="B26" s="27">
        <f t="shared" si="3"/>
        <v>44216</v>
      </c>
      <c r="C26" s="28" t="str">
        <f t="shared" si="4"/>
        <v>8 hs. 10 min.</v>
      </c>
      <c r="D26" s="29">
        <f t="shared" si="5"/>
        <v>44247</v>
      </c>
      <c r="E26" s="28">
        <f t="shared" si="0"/>
        <v>0</v>
      </c>
      <c r="F26" s="29">
        <f t="shared" si="6"/>
        <v>44275</v>
      </c>
      <c r="G26" s="28">
        <f t="shared" si="1"/>
        <v>0</v>
      </c>
      <c r="H26" s="30"/>
      <c r="J26" s="38" t="s">
        <v>28</v>
      </c>
      <c r="K26" s="39">
        <f>TRUNC(($F$139-$B$7 - WEEKDAY($F$139 -2) + 8) / 7)</f>
        <v>52</v>
      </c>
      <c r="L26" s="78"/>
      <c r="M26" s="3"/>
    </row>
    <row r="27" spans="2:13" ht="17.100000000000001" customHeight="1" x14ac:dyDescent="0.3">
      <c r="B27" s="27">
        <f t="shared" si="3"/>
        <v>44217</v>
      </c>
      <c r="C27" s="28" t="str">
        <f t="shared" si="4"/>
        <v>8 hs. 10 min.</v>
      </c>
      <c r="D27" s="29">
        <f t="shared" si="5"/>
        <v>44248</v>
      </c>
      <c r="E27" s="28">
        <f t="shared" si="0"/>
        <v>0</v>
      </c>
      <c r="F27" s="29">
        <f t="shared" si="6"/>
        <v>44276</v>
      </c>
      <c r="G27" s="28">
        <f t="shared" si="1"/>
        <v>0</v>
      </c>
      <c r="H27" s="30"/>
      <c r="J27" s="38" t="s">
        <v>29</v>
      </c>
      <c r="K27" s="39">
        <f>TRUNC(($F$139-$B$7 - WEEKDAY($F$139 -3) + 8) / 7)</f>
        <v>52</v>
      </c>
      <c r="L27" s="78"/>
      <c r="M27" s="3"/>
    </row>
    <row r="28" spans="2:13" ht="17.100000000000001" customHeight="1" x14ac:dyDescent="0.3">
      <c r="B28" s="27">
        <f t="shared" si="3"/>
        <v>44218</v>
      </c>
      <c r="C28" s="28" t="str">
        <f t="shared" si="4"/>
        <v>8 hs. 10 min.</v>
      </c>
      <c r="D28" s="29">
        <f t="shared" si="5"/>
        <v>44249</v>
      </c>
      <c r="E28" s="28" t="str">
        <f t="shared" si="0"/>
        <v>8 hs. 10 min.</v>
      </c>
      <c r="F28" s="29">
        <f t="shared" si="6"/>
        <v>44277</v>
      </c>
      <c r="G28" s="28" t="str">
        <f t="shared" si="1"/>
        <v>8 hs. 10 min.</v>
      </c>
      <c r="H28" s="30"/>
      <c r="J28" s="38" t="s">
        <v>30</v>
      </c>
      <c r="K28" s="39">
        <f>TRUNC(($F$139-$B$7 - WEEKDAY($F$139 -4) + 8) / 7)</f>
        <v>52</v>
      </c>
      <c r="L28" s="78"/>
      <c r="M28" s="3"/>
    </row>
    <row r="29" spans="2:13" ht="17.100000000000001" customHeight="1" x14ac:dyDescent="0.3">
      <c r="B29" s="27">
        <f t="shared" si="3"/>
        <v>44219</v>
      </c>
      <c r="C29" s="28">
        <f t="shared" si="4"/>
        <v>0</v>
      </c>
      <c r="D29" s="29">
        <f t="shared" si="5"/>
        <v>44250</v>
      </c>
      <c r="E29" s="28" t="str">
        <f t="shared" si="0"/>
        <v>8 hs. 10 min.</v>
      </c>
      <c r="F29" s="29">
        <f t="shared" si="6"/>
        <v>44278</v>
      </c>
      <c r="G29" s="28" t="str">
        <f t="shared" si="1"/>
        <v>8 hs. 10 min.</v>
      </c>
      <c r="H29" s="30"/>
      <c r="J29" s="38" t="s">
        <v>31</v>
      </c>
      <c r="K29" s="39">
        <f>TRUNC(($F$139-$B$7 - WEEKDAY($F$139 -5) + 8) / 7)</f>
        <v>53</v>
      </c>
      <c r="L29" s="78"/>
    </row>
    <row r="30" spans="2:13" ht="17.100000000000001" customHeight="1" x14ac:dyDescent="0.25">
      <c r="B30" s="27">
        <f t="shared" si="3"/>
        <v>44220</v>
      </c>
      <c r="C30" s="28">
        <f t="shared" si="4"/>
        <v>0</v>
      </c>
      <c r="D30" s="29">
        <f t="shared" si="5"/>
        <v>44251</v>
      </c>
      <c r="E30" s="28" t="str">
        <f t="shared" si="0"/>
        <v>8 hs. 10 min.</v>
      </c>
      <c r="F30" s="29">
        <f t="shared" si="6"/>
        <v>44279</v>
      </c>
      <c r="G30" s="28" t="str">
        <f t="shared" si="1"/>
        <v>8 hs. 10 min.</v>
      </c>
      <c r="H30" s="30"/>
      <c r="K30" s="40"/>
    </row>
    <row r="31" spans="2:13" ht="17.100000000000001" customHeight="1" x14ac:dyDescent="0.25">
      <c r="B31" s="27">
        <f t="shared" si="3"/>
        <v>44221</v>
      </c>
      <c r="C31" s="28" t="str">
        <f t="shared" si="4"/>
        <v>8 hs. 10 min.</v>
      </c>
      <c r="D31" s="29">
        <f t="shared" si="5"/>
        <v>44252</v>
      </c>
      <c r="E31" s="28" t="str">
        <f t="shared" si="0"/>
        <v>8 hs. 10 min.</v>
      </c>
      <c r="F31" s="29">
        <f t="shared" si="6"/>
        <v>44280</v>
      </c>
      <c r="G31" s="28" t="str">
        <f t="shared" si="1"/>
        <v>8 hs. 10 min.</v>
      </c>
      <c r="H31" s="30"/>
      <c r="I31" s="41"/>
      <c r="K31" s="40"/>
    </row>
    <row r="32" spans="2:13" ht="17.100000000000001" customHeight="1" x14ac:dyDescent="0.25">
      <c r="B32" s="27">
        <f t="shared" si="3"/>
        <v>44222</v>
      </c>
      <c r="C32" s="28" t="str">
        <f t="shared" si="4"/>
        <v>8 hs. 10 min.</v>
      </c>
      <c r="D32" s="29">
        <f t="shared" si="5"/>
        <v>44253</v>
      </c>
      <c r="E32" s="28" t="str">
        <f t="shared" si="0"/>
        <v>8 hs. 10 min.</v>
      </c>
      <c r="F32" s="29">
        <f t="shared" si="6"/>
        <v>44281</v>
      </c>
      <c r="G32" s="28" t="str">
        <f t="shared" si="1"/>
        <v>8 hs. 10 min.</v>
      </c>
      <c r="H32" s="30"/>
      <c r="I32" s="41"/>
      <c r="J32" s="41"/>
      <c r="K32" s="40"/>
    </row>
    <row r="33" spans="2:13" ht="17.100000000000001" customHeight="1" x14ac:dyDescent="0.25">
      <c r="B33" s="27">
        <f t="shared" si="3"/>
        <v>44223</v>
      </c>
      <c r="C33" s="28" t="str">
        <f t="shared" si="4"/>
        <v>8 hs. 10 min.</v>
      </c>
      <c r="D33" s="29">
        <f t="shared" si="5"/>
        <v>44254</v>
      </c>
      <c r="E33" s="28">
        <f t="shared" si="0"/>
        <v>0</v>
      </c>
      <c r="F33" s="29">
        <f t="shared" si="6"/>
        <v>44282</v>
      </c>
      <c r="G33" s="28">
        <f t="shared" si="1"/>
        <v>0</v>
      </c>
      <c r="H33" s="30"/>
      <c r="I33" s="41"/>
      <c r="J33" s="41"/>
      <c r="K33" s="41"/>
    </row>
    <row r="34" spans="2:13" ht="17.100000000000001" customHeight="1" x14ac:dyDescent="0.25">
      <c r="B34" s="27">
        <f t="shared" si="3"/>
        <v>44224</v>
      </c>
      <c r="C34" s="28" t="str">
        <f t="shared" si="4"/>
        <v>8 hs. 10 min.</v>
      </c>
      <c r="D34" s="29">
        <f t="shared" si="5"/>
        <v>44255</v>
      </c>
      <c r="E34" s="28">
        <f t="shared" si="0"/>
        <v>0</v>
      </c>
      <c r="F34" s="29">
        <f t="shared" si="6"/>
        <v>44283</v>
      </c>
      <c r="G34" s="28">
        <f t="shared" si="1"/>
        <v>0</v>
      </c>
      <c r="H34" s="30"/>
      <c r="I34" s="41"/>
      <c r="J34" s="41"/>
      <c r="K34" s="41"/>
    </row>
    <row r="35" spans="2:13" ht="18.95" customHeight="1" x14ac:dyDescent="0.25">
      <c r="B35" s="27">
        <f t="shared" si="3"/>
        <v>44225</v>
      </c>
      <c r="C35" s="28" t="str">
        <f t="shared" si="4"/>
        <v>8 hs. 10 min.</v>
      </c>
      <c r="D35" s="29" t="str">
        <f>IF(MONTH(DATE(AÑO,2,29))=2,D34+1, " ")</f>
        <v xml:space="preserve"> </v>
      </c>
      <c r="E35" s="28" t="str">
        <f t="shared" si="0"/>
        <v xml:space="preserve"> </v>
      </c>
      <c r="F35" s="29">
        <f t="shared" si="6"/>
        <v>44284</v>
      </c>
      <c r="G35" s="28" t="str">
        <f t="shared" si="1"/>
        <v>8 hs. 10 min.</v>
      </c>
      <c r="H35" s="30"/>
      <c r="I35" s="41"/>
      <c r="J35" s="41"/>
      <c r="K35" s="41"/>
    </row>
    <row r="36" spans="2:13" s="41" customFormat="1" ht="17.649999999999999" customHeight="1" x14ac:dyDescent="0.25">
      <c r="B36" s="27">
        <f t="shared" si="3"/>
        <v>44226</v>
      </c>
      <c r="C36" s="28">
        <f t="shared" si="4"/>
        <v>0</v>
      </c>
      <c r="D36" s="29" t="str">
        <f>IF(MONTH(DATE(AÑO,3,1))=3," ", " ")</f>
        <v xml:space="preserve"> </v>
      </c>
      <c r="E36" s="28" t="str">
        <f t="shared" si="0"/>
        <v xml:space="preserve"> </v>
      </c>
      <c r="F36" s="29">
        <f t="shared" si="6"/>
        <v>44285</v>
      </c>
      <c r="G36" s="28" t="str">
        <f t="shared" si="1"/>
        <v>8 hs. 10 min.</v>
      </c>
      <c r="H36" s="30"/>
      <c r="L36"/>
      <c r="M36"/>
    </row>
    <row r="37" spans="2:13" s="41" customFormat="1" ht="12" x14ac:dyDescent="0.2">
      <c r="B37" s="27">
        <f t="shared" si="3"/>
        <v>44227</v>
      </c>
      <c r="C37" s="28">
        <f t="shared" si="4"/>
        <v>0</v>
      </c>
      <c r="D37" s="29" t="str">
        <f>IF(MONTH(DATE(AÑO,3,1))=3," ", " ")</f>
        <v xml:space="preserve"> </v>
      </c>
      <c r="E37" s="28" t="str">
        <f t="shared" si="0"/>
        <v xml:space="preserve"> </v>
      </c>
      <c r="F37" s="29">
        <f t="shared" si="6"/>
        <v>44286</v>
      </c>
      <c r="G37" s="28" t="str">
        <f t="shared" si="1"/>
        <v>8 hs. 10 min.</v>
      </c>
      <c r="H37" s="30"/>
    </row>
    <row r="38" spans="2:13" s="41" customFormat="1" ht="16.5" thickBot="1" x14ac:dyDescent="0.3">
      <c r="B38" s="42" t="s">
        <v>12</v>
      </c>
      <c r="C38" s="43">
        <f>COUNTIF(C7:C37,CONCATENATE($G$4," hs. ",$H$4," Min."))</f>
        <v>21</v>
      </c>
      <c r="D38" s="42" t="s">
        <v>12</v>
      </c>
      <c r="E38" s="43">
        <f>COUNTIF(E7:E37,CONCATENATE($G$4," hs. ",$H$4," min."))</f>
        <v>20</v>
      </c>
      <c r="F38" s="42" t="s">
        <v>12</v>
      </c>
      <c r="G38" s="43">
        <f>COUNTIF(G7:G37,CONCATENATE($G$4," hs. ",$H$4," min."))</f>
        <v>23</v>
      </c>
      <c r="H38" s="30"/>
    </row>
    <row r="39" spans="2:13" s="41" customFormat="1" ht="16.5" thickTop="1" thickBot="1" x14ac:dyDescent="0.3">
      <c r="B39" s="44"/>
      <c r="C39" s="45"/>
      <c r="D39" s="45"/>
      <c r="E39" s="45"/>
      <c r="F39" s="45"/>
      <c r="G39" s="45"/>
      <c r="H39" s="30"/>
    </row>
    <row r="40" spans="2:13" s="41" customFormat="1" ht="17.25" thickTop="1" thickBot="1" x14ac:dyDescent="0.25">
      <c r="B40" s="46" t="s">
        <v>14</v>
      </c>
      <c r="C40" s="47" t="s">
        <v>7</v>
      </c>
      <c r="D40" s="48" t="s">
        <v>15</v>
      </c>
      <c r="E40" s="47" t="s">
        <v>7</v>
      </c>
      <c r="F40" s="48" t="s">
        <v>16</v>
      </c>
      <c r="G40" s="49" t="s">
        <v>7</v>
      </c>
      <c r="H40" s="30"/>
    </row>
    <row r="41" spans="2:13" s="41" customFormat="1" ht="17.649999999999999" customHeight="1" x14ac:dyDescent="0.2">
      <c r="B41" s="50">
        <f>DATE($E$4,4,1)</f>
        <v>44287</v>
      </c>
      <c r="C41" s="28" t="str">
        <f t="shared" ref="C41:C71" si="7">IF(COUNTIF(Descansos,B41),0,IFERROR(IF(CHOOSE(WEEKDAY(B41),"Domingo","Lunes","Martes","Miércoles","Jueves","Viernes","Sábado")=$B$4,0,IF(CHOOSE(WEEKDAY(B41),"Domingo","Lunes","Martes","Miércoles","Jueves","Viernes","Sábado")=$D$4,0,CONCATENATE($G$4," hs. ",$H$4," min.")))," "))</f>
        <v>8 hs. 10 min.</v>
      </c>
      <c r="D41" s="51">
        <f>DATE($E$4,5,1)</f>
        <v>44317</v>
      </c>
      <c r="E41" s="28">
        <f t="shared" ref="E41:E71" si="8">IF(COUNTIF(Descansos,D41),0,IFERROR(IF(CHOOSE(WEEKDAY(D41),"Domingo","Lunes","Martes","Miércoles","Jueves","Viernes","Sábado")=$B$4,0,IF(CHOOSE(WEEKDAY(D41),"Domingo","Lunes","Martes","Miércoles","Jueves","Viernes","Sábado")=$D$4,0,CONCATENATE($G$4," hs. ",$H$4," min.")))," "))</f>
        <v>0</v>
      </c>
      <c r="F41" s="51">
        <f>DATE($E$4,6,1)</f>
        <v>44348</v>
      </c>
      <c r="G41" s="28" t="str">
        <f t="shared" ref="G41:G71" si="9">IF(COUNTIF(Descansos,F41),0,IFERROR(IF(CHOOSE(WEEKDAY(F41),"Domingo","Lunes","Martes","Miércoles","Jueves","Viernes","Sábado")=$B$4,0,IF(CHOOSE(WEEKDAY(F41),"Domingo","Lunes","Martes","Miércoles","Jueves","Viernes","Sábado")=$D$4,0,CONCATENATE($G$4," hs. ",$H$4," min.")))," "))</f>
        <v>8 hs. 10 min.</v>
      </c>
      <c r="H41" s="30"/>
    </row>
    <row r="42" spans="2:13" s="41" customFormat="1" ht="17.649999999999999" customHeight="1" x14ac:dyDescent="0.2">
      <c r="B42" s="50">
        <f t="shared" ref="B42:B70" si="10">B41+1</f>
        <v>44288</v>
      </c>
      <c r="C42" s="28" t="str">
        <f t="shared" si="7"/>
        <v>8 hs. 10 min.</v>
      </c>
      <c r="D42" s="51">
        <f t="shared" ref="D42:D71" si="11">D41+1</f>
        <v>44318</v>
      </c>
      <c r="E42" s="28">
        <f t="shared" si="8"/>
        <v>0</v>
      </c>
      <c r="F42" s="51">
        <f t="shared" ref="F42:F70" si="12">F41+1</f>
        <v>44349</v>
      </c>
      <c r="G42" s="28" t="str">
        <f t="shared" si="9"/>
        <v>8 hs. 10 min.</v>
      </c>
      <c r="H42" s="30"/>
    </row>
    <row r="43" spans="2:13" s="41" customFormat="1" ht="17.649999999999999" customHeight="1" x14ac:dyDescent="0.2">
      <c r="B43" s="50">
        <f t="shared" si="10"/>
        <v>44289</v>
      </c>
      <c r="C43" s="28">
        <f t="shared" si="7"/>
        <v>0</v>
      </c>
      <c r="D43" s="51">
        <f t="shared" si="11"/>
        <v>44319</v>
      </c>
      <c r="E43" s="28" t="str">
        <f t="shared" si="8"/>
        <v>8 hs. 10 min.</v>
      </c>
      <c r="F43" s="51">
        <f t="shared" si="12"/>
        <v>44350</v>
      </c>
      <c r="G43" s="28" t="str">
        <f t="shared" si="9"/>
        <v>8 hs. 10 min.</v>
      </c>
      <c r="H43" s="30"/>
    </row>
    <row r="44" spans="2:13" s="41" customFormat="1" ht="17.649999999999999" customHeight="1" x14ac:dyDescent="0.2">
      <c r="B44" s="50">
        <f t="shared" si="10"/>
        <v>44290</v>
      </c>
      <c r="C44" s="28">
        <f t="shared" si="7"/>
        <v>0</v>
      </c>
      <c r="D44" s="51">
        <f t="shared" si="11"/>
        <v>44320</v>
      </c>
      <c r="E44" s="28" t="str">
        <f t="shared" si="8"/>
        <v>8 hs. 10 min.</v>
      </c>
      <c r="F44" s="51">
        <f t="shared" si="12"/>
        <v>44351</v>
      </c>
      <c r="G44" s="28" t="str">
        <f t="shared" si="9"/>
        <v>8 hs. 10 min.</v>
      </c>
      <c r="H44" s="30"/>
    </row>
    <row r="45" spans="2:13" s="41" customFormat="1" ht="17.649999999999999" customHeight="1" x14ac:dyDescent="0.2">
      <c r="B45" s="50">
        <f t="shared" si="10"/>
        <v>44291</v>
      </c>
      <c r="C45" s="28" t="str">
        <f t="shared" si="7"/>
        <v>8 hs. 10 min.</v>
      </c>
      <c r="D45" s="51">
        <f t="shared" si="11"/>
        <v>44321</v>
      </c>
      <c r="E45" s="28" t="str">
        <f t="shared" si="8"/>
        <v>8 hs. 10 min.</v>
      </c>
      <c r="F45" s="51">
        <f t="shared" si="12"/>
        <v>44352</v>
      </c>
      <c r="G45" s="28">
        <f t="shared" si="9"/>
        <v>0</v>
      </c>
      <c r="H45" s="30"/>
    </row>
    <row r="46" spans="2:13" s="41" customFormat="1" ht="17.649999999999999" customHeight="1" x14ac:dyDescent="0.2">
      <c r="B46" s="50">
        <f t="shared" si="10"/>
        <v>44292</v>
      </c>
      <c r="C46" s="28" t="str">
        <f t="shared" si="7"/>
        <v>8 hs. 10 min.</v>
      </c>
      <c r="D46" s="51">
        <f t="shared" si="11"/>
        <v>44322</v>
      </c>
      <c r="E46" s="28" t="str">
        <f t="shared" si="8"/>
        <v>8 hs. 10 min.</v>
      </c>
      <c r="F46" s="51">
        <f t="shared" si="12"/>
        <v>44353</v>
      </c>
      <c r="G46" s="28">
        <f t="shared" si="9"/>
        <v>0</v>
      </c>
      <c r="H46" s="30"/>
    </row>
    <row r="47" spans="2:13" s="41" customFormat="1" ht="17.649999999999999" customHeight="1" x14ac:dyDescent="0.2">
      <c r="B47" s="50">
        <f t="shared" si="10"/>
        <v>44293</v>
      </c>
      <c r="C47" s="28" t="str">
        <f t="shared" si="7"/>
        <v>8 hs. 10 min.</v>
      </c>
      <c r="D47" s="51">
        <f t="shared" si="11"/>
        <v>44323</v>
      </c>
      <c r="E47" s="28" t="str">
        <f t="shared" si="8"/>
        <v>8 hs. 10 min.</v>
      </c>
      <c r="F47" s="51">
        <f t="shared" si="12"/>
        <v>44354</v>
      </c>
      <c r="G47" s="28" t="str">
        <f t="shared" si="9"/>
        <v>8 hs. 10 min.</v>
      </c>
      <c r="H47" s="52"/>
    </row>
    <row r="48" spans="2:13" s="41" customFormat="1" ht="17.649999999999999" customHeight="1" x14ac:dyDescent="0.2">
      <c r="B48" s="50">
        <f t="shared" si="10"/>
        <v>44294</v>
      </c>
      <c r="C48" s="28" t="str">
        <f t="shared" si="7"/>
        <v>8 hs. 10 min.</v>
      </c>
      <c r="D48" s="51">
        <f t="shared" si="11"/>
        <v>44324</v>
      </c>
      <c r="E48" s="28">
        <f t="shared" si="8"/>
        <v>0</v>
      </c>
      <c r="F48" s="51">
        <f t="shared" si="12"/>
        <v>44355</v>
      </c>
      <c r="G48" s="28" t="str">
        <f t="shared" si="9"/>
        <v>8 hs. 10 min.</v>
      </c>
      <c r="H48" s="52"/>
    </row>
    <row r="49" spans="2:11" s="41" customFormat="1" ht="17.649999999999999" customHeight="1" x14ac:dyDescent="0.2">
      <c r="B49" s="50">
        <f t="shared" si="10"/>
        <v>44295</v>
      </c>
      <c r="C49" s="28" t="str">
        <f t="shared" si="7"/>
        <v>8 hs. 10 min.</v>
      </c>
      <c r="D49" s="51">
        <f t="shared" si="11"/>
        <v>44325</v>
      </c>
      <c r="E49" s="28">
        <f t="shared" si="8"/>
        <v>0</v>
      </c>
      <c r="F49" s="51">
        <f t="shared" si="12"/>
        <v>44356</v>
      </c>
      <c r="G49" s="28" t="str">
        <f t="shared" si="9"/>
        <v>8 hs. 10 min.</v>
      </c>
      <c r="H49" s="52"/>
    </row>
    <row r="50" spans="2:11" s="41" customFormat="1" ht="17.649999999999999" customHeight="1" x14ac:dyDescent="0.2">
      <c r="B50" s="50">
        <f t="shared" si="10"/>
        <v>44296</v>
      </c>
      <c r="C50" s="28">
        <f t="shared" si="7"/>
        <v>0</v>
      </c>
      <c r="D50" s="51">
        <f t="shared" si="11"/>
        <v>44326</v>
      </c>
      <c r="E50" s="28" t="str">
        <f t="shared" si="8"/>
        <v>8 hs. 10 min.</v>
      </c>
      <c r="F50" s="51">
        <f t="shared" si="12"/>
        <v>44357</v>
      </c>
      <c r="G50" s="28" t="str">
        <f t="shared" si="9"/>
        <v>8 hs. 10 min.</v>
      </c>
      <c r="H50" s="52"/>
    </row>
    <row r="51" spans="2:11" s="41" customFormat="1" ht="17.649999999999999" customHeight="1" x14ac:dyDescent="0.2">
      <c r="B51" s="50">
        <f t="shared" si="10"/>
        <v>44297</v>
      </c>
      <c r="C51" s="28">
        <f t="shared" si="7"/>
        <v>0</v>
      </c>
      <c r="D51" s="51">
        <f t="shared" si="11"/>
        <v>44327</v>
      </c>
      <c r="E51" s="28" t="str">
        <f t="shared" si="8"/>
        <v>8 hs. 10 min.</v>
      </c>
      <c r="F51" s="51">
        <f t="shared" si="12"/>
        <v>44358</v>
      </c>
      <c r="G51" s="28" t="str">
        <f t="shared" si="9"/>
        <v>8 hs. 10 min.</v>
      </c>
      <c r="H51" s="52"/>
    </row>
    <row r="52" spans="2:11" s="41" customFormat="1" ht="17.649999999999999" customHeight="1" x14ac:dyDescent="0.2">
      <c r="B52" s="50">
        <f t="shared" si="10"/>
        <v>44298</v>
      </c>
      <c r="C52" s="28" t="str">
        <f t="shared" si="7"/>
        <v>8 hs. 10 min.</v>
      </c>
      <c r="D52" s="51">
        <f t="shared" si="11"/>
        <v>44328</v>
      </c>
      <c r="E52" s="28" t="str">
        <f t="shared" si="8"/>
        <v>8 hs. 10 min.</v>
      </c>
      <c r="F52" s="51">
        <f t="shared" si="12"/>
        <v>44359</v>
      </c>
      <c r="G52" s="28">
        <f t="shared" si="9"/>
        <v>0</v>
      </c>
      <c r="H52" s="52"/>
    </row>
    <row r="53" spans="2:11" s="41" customFormat="1" ht="17.649999999999999" customHeight="1" x14ac:dyDescent="0.2">
      <c r="B53" s="50">
        <f t="shared" si="10"/>
        <v>44299</v>
      </c>
      <c r="C53" s="28" t="str">
        <f t="shared" si="7"/>
        <v>8 hs. 10 min.</v>
      </c>
      <c r="D53" s="51">
        <f t="shared" si="11"/>
        <v>44329</v>
      </c>
      <c r="E53" s="28" t="str">
        <f t="shared" si="8"/>
        <v>8 hs. 10 min.</v>
      </c>
      <c r="F53" s="51">
        <f t="shared" si="12"/>
        <v>44360</v>
      </c>
      <c r="G53" s="28">
        <f t="shared" si="9"/>
        <v>0</v>
      </c>
      <c r="H53" s="52"/>
    </row>
    <row r="54" spans="2:11" s="41" customFormat="1" ht="17.649999999999999" customHeight="1" x14ac:dyDescent="0.2">
      <c r="B54" s="50">
        <f t="shared" si="10"/>
        <v>44300</v>
      </c>
      <c r="C54" s="28" t="str">
        <f t="shared" si="7"/>
        <v>8 hs. 10 min.</v>
      </c>
      <c r="D54" s="51">
        <f t="shared" si="11"/>
        <v>44330</v>
      </c>
      <c r="E54" s="28" t="str">
        <f t="shared" si="8"/>
        <v>8 hs. 10 min.</v>
      </c>
      <c r="F54" s="51">
        <f t="shared" si="12"/>
        <v>44361</v>
      </c>
      <c r="G54" s="28" t="str">
        <f t="shared" si="9"/>
        <v>8 hs. 10 min.</v>
      </c>
      <c r="H54" s="52"/>
    </row>
    <row r="55" spans="2:11" s="41" customFormat="1" ht="17.649999999999999" customHeight="1" x14ac:dyDescent="0.2">
      <c r="B55" s="50">
        <f t="shared" si="10"/>
        <v>44301</v>
      </c>
      <c r="C55" s="28" t="str">
        <f t="shared" si="7"/>
        <v>8 hs. 10 min.</v>
      </c>
      <c r="D55" s="51">
        <f t="shared" si="11"/>
        <v>44331</v>
      </c>
      <c r="E55" s="28">
        <f t="shared" si="8"/>
        <v>0</v>
      </c>
      <c r="F55" s="51">
        <f t="shared" si="12"/>
        <v>44362</v>
      </c>
      <c r="G55" s="28" t="str">
        <f t="shared" si="9"/>
        <v>8 hs. 10 min.</v>
      </c>
      <c r="H55" s="52"/>
    </row>
    <row r="56" spans="2:11" s="41" customFormat="1" ht="17.649999999999999" customHeight="1" x14ac:dyDescent="0.2">
      <c r="B56" s="50">
        <f t="shared" si="10"/>
        <v>44302</v>
      </c>
      <c r="C56" s="28" t="str">
        <f t="shared" si="7"/>
        <v>8 hs. 10 min.</v>
      </c>
      <c r="D56" s="51">
        <f t="shared" si="11"/>
        <v>44332</v>
      </c>
      <c r="E56" s="28">
        <f t="shared" si="8"/>
        <v>0</v>
      </c>
      <c r="F56" s="51">
        <f t="shared" si="12"/>
        <v>44363</v>
      </c>
      <c r="G56" s="28" t="str">
        <f t="shared" si="9"/>
        <v>8 hs. 10 min.</v>
      </c>
      <c r="H56" s="52"/>
    </row>
    <row r="57" spans="2:11" s="41" customFormat="1" ht="17.649999999999999" customHeight="1" x14ac:dyDescent="0.2">
      <c r="B57" s="50">
        <f t="shared" si="10"/>
        <v>44303</v>
      </c>
      <c r="C57" s="28">
        <f t="shared" si="7"/>
        <v>0</v>
      </c>
      <c r="D57" s="51">
        <f t="shared" si="11"/>
        <v>44333</v>
      </c>
      <c r="E57" s="28" t="str">
        <f t="shared" si="8"/>
        <v>8 hs. 10 min.</v>
      </c>
      <c r="F57" s="51">
        <f t="shared" si="12"/>
        <v>44364</v>
      </c>
      <c r="G57" s="28" t="str">
        <f t="shared" si="9"/>
        <v>8 hs. 10 min.</v>
      </c>
      <c r="H57" s="52"/>
    </row>
    <row r="58" spans="2:11" s="41" customFormat="1" ht="17.649999999999999" customHeight="1" x14ac:dyDescent="0.2">
      <c r="B58" s="50">
        <f t="shared" si="10"/>
        <v>44304</v>
      </c>
      <c r="C58" s="28">
        <f t="shared" si="7"/>
        <v>0</v>
      </c>
      <c r="D58" s="51">
        <f t="shared" si="11"/>
        <v>44334</v>
      </c>
      <c r="E58" s="28" t="str">
        <f t="shared" si="8"/>
        <v>8 hs. 10 min.</v>
      </c>
      <c r="F58" s="51">
        <f t="shared" si="12"/>
        <v>44365</v>
      </c>
      <c r="G58" s="28" t="str">
        <f t="shared" si="9"/>
        <v>8 hs. 10 min.</v>
      </c>
      <c r="H58" s="52"/>
    </row>
    <row r="59" spans="2:11" s="41" customFormat="1" ht="17.649999999999999" customHeight="1" x14ac:dyDescent="0.2">
      <c r="B59" s="50">
        <f t="shared" si="10"/>
        <v>44305</v>
      </c>
      <c r="C59" s="28" t="str">
        <f t="shared" si="7"/>
        <v>8 hs. 10 min.</v>
      </c>
      <c r="D59" s="51">
        <f t="shared" si="11"/>
        <v>44335</v>
      </c>
      <c r="E59" s="28" t="str">
        <f t="shared" si="8"/>
        <v>8 hs. 10 min.</v>
      </c>
      <c r="F59" s="51">
        <f t="shared" si="12"/>
        <v>44366</v>
      </c>
      <c r="G59" s="28">
        <f t="shared" si="9"/>
        <v>0</v>
      </c>
      <c r="H59" s="52"/>
    </row>
    <row r="60" spans="2:11" s="41" customFormat="1" ht="17.649999999999999" customHeight="1" x14ac:dyDescent="0.2">
      <c r="B60" s="50">
        <f t="shared" si="10"/>
        <v>44306</v>
      </c>
      <c r="C60" s="28" t="str">
        <f t="shared" si="7"/>
        <v>8 hs. 10 min.</v>
      </c>
      <c r="D60" s="51">
        <f t="shared" si="11"/>
        <v>44336</v>
      </c>
      <c r="E60" s="28" t="str">
        <f t="shared" si="8"/>
        <v>8 hs. 10 min.</v>
      </c>
      <c r="F60" s="51">
        <f t="shared" si="12"/>
        <v>44367</v>
      </c>
      <c r="G60" s="28">
        <f t="shared" si="9"/>
        <v>0</v>
      </c>
      <c r="H60" s="52"/>
      <c r="K60" s="53"/>
    </row>
    <row r="61" spans="2:11" s="41" customFormat="1" ht="17.649999999999999" customHeight="1" x14ac:dyDescent="0.2">
      <c r="B61" s="50">
        <f t="shared" si="10"/>
        <v>44307</v>
      </c>
      <c r="C61" s="28" t="str">
        <f t="shared" si="7"/>
        <v>8 hs. 10 min.</v>
      </c>
      <c r="D61" s="51">
        <f t="shared" si="11"/>
        <v>44337</v>
      </c>
      <c r="E61" s="28" t="str">
        <f t="shared" si="8"/>
        <v>8 hs. 10 min.</v>
      </c>
      <c r="F61" s="51">
        <f t="shared" si="12"/>
        <v>44368</v>
      </c>
      <c r="G61" s="28" t="str">
        <f t="shared" si="9"/>
        <v>8 hs. 10 min.</v>
      </c>
      <c r="H61" s="52"/>
    </row>
    <row r="62" spans="2:11" s="41" customFormat="1" ht="17.649999999999999" customHeight="1" x14ac:dyDescent="0.2">
      <c r="B62" s="50">
        <f t="shared" si="10"/>
        <v>44308</v>
      </c>
      <c r="C62" s="28" t="str">
        <f t="shared" si="7"/>
        <v>8 hs. 10 min.</v>
      </c>
      <c r="D62" s="51">
        <f t="shared" si="11"/>
        <v>44338</v>
      </c>
      <c r="E62" s="28">
        <f t="shared" si="8"/>
        <v>0</v>
      </c>
      <c r="F62" s="51">
        <f t="shared" si="12"/>
        <v>44369</v>
      </c>
      <c r="G62" s="28" t="str">
        <f t="shared" si="9"/>
        <v>8 hs. 10 min.</v>
      </c>
      <c r="H62" s="52"/>
      <c r="I62" s="53"/>
    </row>
    <row r="63" spans="2:11" s="41" customFormat="1" ht="17.649999999999999" customHeight="1" x14ac:dyDescent="0.2">
      <c r="B63" s="50">
        <f t="shared" si="10"/>
        <v>44309</v>
      </c>
      <c r="C63" s="28" t="str">
        <f t="shared" si="7"/>
        <v>8 hs. 10 min.</v>
      </c>
      <c r="D63" s="51">
        <f t="shared" si="11"/>
        <v>44339</v>
      </c>
      <c r="E63" s="28">
        <f t="shared" si="8"/>
        <v>0</v>
      </c>
      <c r="F63" s="51">
        <f t="shared" si="12"/>
        <v>44370</v>
      </c>
      <c r="G63" s="28" t="str">
        <f t="shared" si="9"/>
        <v>8 hs. 10 min.</v>
      </c>
      <c r="H63" s="52"/>
      <c r="J63" s="53"/>
    </row>
    <row r="64" spans="2:11" s="41" customFormat="1" ht="17.649999999999999" customHeight="1" x14ac:dyDescent="0.2">
      <c r="B64" s="50">
        <f t="shared" si="10"/>
        <v>44310</v>
      </c>
      <c r="C64" s="28">
        <f t="shared" si="7"/>
        <v>0</v>
      </c>
      <c r="D64" s="51">
        <f t="shared" si="11"/>
        <v>44340</v>
      </c>
      <c r="E64" s="28" t="str">
        <f t="shared" si="8"/>
        <v>8 hs. 10 min.</v>
      </c>
      <c r="F64" s="51">
        <f t="shared" si="12"/>
        <v>44371</v>
      </c>
      <c r="G64" s="28" t="str">
        <f t="shared" si="9"/>
        <v>8 hs. 10 min.</v>
      </c>
      <c r="H64" s="52"/>
    </row>
    <row r="65" spans="2:13" s="41" customFormat="1" ht="17.649999999999999" customHeight="1" x14ac:dyDescent="0.2">
      <c r="B65" s="50">
        <f t="shared" si="10"/>
        <v>44311</v>
      </c>
      <c r="C65" s="28">
        <f t="shared" si="7"/>
        <v>0</v>
      </c>
      <c r="D65" s="51">
        <f t="shared" si="11"/>
        <v>44341</v>
      </c>
      <c r="E65" s="28" t="str">
        <f t="shared" si="8"/>
        <v>8 hs. 10 min.</v>
      </c>
      <c r="F65" s="51">
        <f t="shared" si="12"/>
        <v>44372</v>
      </c>
      <c r="G65" s="28" t="str">
        <f t="shared" si="9"/>
        <v>8 hs. 10 min.</v>
      </c>
      <c r="H65" s="52"/>
    </row>
    <row r="66" spans="2:13" s="41" customFormat="1" ht="17.649999999999999" customHeight="1" x14ac:dyDescent="0.2">
      <c r="B66" s="50">
        <f t="shared" si="10"/>
        <v>44312</v>
      </c>
      <c r="C66" s="28" t="str">
        <f t="shared" si="7"/>
        <v>8 hs. 10 min.</v>
      </c>
      <c r="D66" s="51">
        <f t="shared" si="11"/>
        <v>44342</v>
      </c>
      <c r="E66" s="28" t="str">
        <f t="shared" si="8"/>
        <v>8 hs. 10 min.</v>
      </c>
      <c r="F66" s="51">
        <f t="shared" si="12"/>
        <v>44373</v>
      </c>
      <c r="G66" s="28">
        <f t="shared" si="9"/>
        <v>0</v>
      </c>
      <c r="H66" s="52"/>
    </row>
    <row r="67" spans="2:13" s="53" customFormat="1" ht="18.95" customHeight="1" x14ac:dyDescent="0.2">
      <c r="B67" s="50">
        <f t="shared" si="10"/>
        <v>44313</v>
      </c>
      <c r="C67" s="28" t="str">
        <f t="shared" si="7"/>
        <v>8 hs. 10 min.</v>
      </c>
      <c r="D67" s="51">
        <f t="shared" si="11"/>
        <v>44343</v>
      </c>
      <c r="E67" s="28" t="str">
        <f t="shared" si="8"/>
        <v>8 hs. 10 min.</v>
      </c>
      <c r="F67" s="51">
        <f t="shared" si="12"/>
        <v>44374</v>
      </c>
      <c r="G67" s="28">
        <f t="shared" si="9"/>
        <v>0</v>
      </c>
      <c r="H67" s="52"/>
      <c r="I67" s="41"/>
      <c r="J67" s="41"/>
      <c r="K67" s="41"/>
      <c r="L67" s="41"/>
      <c r="M67" s="41"/>
    </row>
    <row r="68" spans="2:13" s="41" customFormat="1" ht="17.649999999999999" customHeight="1" x14ac:dyDescent="0.2">
      <c r="B68" s="50">
        <f t="shared" si="10"/>
        <v>44314</v>
      </c>
      <c r="C68" s="28" t="str">
        <f t="shared" si="7"/>
        <v>8 hs. 10 min.</v>
      </c>
      <c r="D68" s="51">
        <f t="shared" si="11"/>
        <v>44344</v>
      </c>
      <c r="E68" s="28" t="str">
        <f t="shared" si="8"/>
        <v>8 hs. 10 min.</v>
      </c>
      <c r="F68" s="51">
        <f t="shared" si="12"/>
        <v>44375</v>
      </c>
      <c r="G68" s="28" t="str">
        <f t="shared" si="9"/>
        <v>8 hs. 10 min.</v>
      </c>
      <c r="H68" s="52"/>
      <c r="L68" s="53"/>
      <c r="M68" s="53"/>
    </row>
    <row r="69" spans="2:13" s="41" customFormat="1" ht="17.649999999999999" customHeight="1" x14ac:dyDescent="0.2">
      <c r="B69" s="50">
        <f t="shared" si="10"/>
        <v>44315</v>
      </c>
      <c r="C69" s="28" t="str">
        <f t="shared" si="7"/>
        <v>8 hs. 10 min.</v>
      </c>
      <c r="D69" s="51">
        <f t="shared" si="11"/>
        <v>44345</v>
      </c>
      <c r="E69" s="28">
        <f t="shared" si="8"/>
        <v>0</v>
      </c>
      <c r="F69" s="51">
        <f t="shared" si="12"/>
        <v>44376</v>
      </c>
      <c r="G69" s="28" t="str">
        <f t="shared" si="9"/>
        <v>8 hs. 10 min.</v>
      </c>
      <c r="H69" s="52"/>
    </row>
    <row r="70" spans="2:13" s="41" customFormat="1" ht="17.649999999999999" customHeight="1" x14ac:dyDescent="0.2">
      <c r="B70" s="50">
        <f t="shared" si="10"/>
        <v>44316</v>
      </c>
      <c r="C70" s="28" t="str">
        <f t="shared" si="7"/>
        <v>8 hs. 10 min.</v>
      </c>
      <c r="D70" s="51">
        <f t="shared" si="11"/>
        <v>44346</v>
      </c>
      <c r="E70" s="28">
        <f t="shared" si="8"/>
        <v>0</v>
      </c>
      <c r="F70" s="51">
        <f t="shared" si="12"/>
        <v>44377</v>
      </c>
      <c r="G70" s="28" t="str">
        <f t="shared" si="9"/>
        <v>8 hs. 10 min.</v>
      </c>
      <c r="H70" s="52"/>
    </row>
    <row r="71" spans="2:13" s="41" customFormat="1" ht="12" x14ac:dyDescent="0.2">
      <c r="B71" s="50" t="str">
        <f>IF(MONTH(DATE(AÑO,4,30+1))=4," ", " ")</f>
        <v xml:space="preserve"> </v>
      </c>
      <c r="C71" s="28" t="str">
        <f t="shared" si="7"/>
        <v xml:space="preserve"> </v>
      </c>
      <c r="D71" s="51">
        <f t="shared" si="11"/>
        <v>44347</v>
      </c>
      <c r="E71" s="28" t="str">
        <f t="shared" si="8"/>
        <v>8 hs. 10 min.</v>
      </c>
      <c r="F71" s="54" t="str">
        <f>IF(MONTH(DATE(AÑO,6,30+1))=6,B70+1, " ")</f>
        <v xml:space="preserve"> </v>
      </c>
      <c r="G71" s="28" t="str">
        <f t="shared" si="9"/>
        <v xml:space="preserve"> </v>
      </c>
      <c r="H71" s="52"/>
    </row>
    <row r="72" spans="2:13" s="41" customFormat="1" ht="16.5" thickBot="1" x14ac:dyDescent="0.3">
      <c r="B72" s="42" t="s">
        <v>12</v>
      </c>
      <c r="C72" s="43">
        <f>COUNTIF(C41:C71,CONCATENATE($G$4," hs. ",$H$4," min."))</f>
        <v>22</v>
      </c>
      <c r="D72" s="42" t="s">
        <v>12</v>
      </c>
      <c r="E72" s="43">
        <f>COUNTIF(E41:E71,CONCATENATE($G$4," hs. ",$H$4," min."))</f>
        <v>21</v>
      </c>
      <c r="F72" s="42" t="s">
        <v>12</v>
      </c>
      <c r="G72" s="43">
        <f>COUNTIF(G41:G71,CONCATENATE($G$4," hs. ",$H$4," min."))</f>
        <v>22</v>
      </c>
      <c r="H72" s="52"/>
    </row>
    <row r="73" spans="2:13" s="41" customFormat="1" ht="17.25" thickTop="1" thickBot="1" x14ac:dyDescent="0.3">
      <c r="B73" s="55"/>
      <c r="C73" s="56"/>
      <c r="D73" s="56"/>
      <c r="E73" s="56"/>
      <c r="F73" s="56"/>
      <c r="G73" s="56"/>
      <c r="H73" s="52"/>
    </row>
    <row r="74" spans="2:13" s="41" customFormat="1" ht="17.25" thickTop="1" thickBot="1" x14ac:dyDescent="0.25">
      <c r="B74" s="21" t="s">
        <v>17</v>
      </c>
      <c r="C74" s="20" t="s">
        <v>7</v>
      </c>
      <c r="D74" s="57" t="s">
        <v>18</v>
      </c>
      <c r="E74" s="20" t="s">
        <v>7</v>
      </c>
      <c r="F74" s="57" t="s">
        <v>19</v>
      </c>
      <c r="G74" s="58" t="s">
        <v>7</v>
      </c>
      <c r="H74" s="52"/>
    </row>
    <row r="75" spans="2:13" s="41" customFormat="1" ht="17.649999999999999" customHeight="1" x14ac:dyDescent="0.2">
      <c r="B75" s="50">
        <f>DATE($E$4,7,1)</f>
        <v>44378</v>
      </c>
      <c r="C75" s="28" t="str">
        <f t="shared" ref="C75:C105" si="13">IF(COUNTIF(Descansos,B75),0,IFERROR(IF(CHOOSE(WEEKDAY(B75),"Domingo","Lunes","Martes","Miércoles","Jueves","Viernes","Sábado")=$B$4,0,IF(CHOOSE(WEEKDAY(B75),"Domingo","Lunes","Martes","Miércoles","Jueves","Viernes","Sábado")=$D$4,0,CONCATENATE($G$4," hs. ",$H$4," min.")))," "))</f>
        <v>8 hs. 10 min.</v>
      </c>
      <c r="D75" s="51">
        <f>DATE($E$4,8,1)</f>
        <v>44409</v>
      </c>
      <c r="E75" s="28">
        <f t="shared" ref="E75:E105" si="14">IF(COUNTIF(Descansos,D75),0,IFERROR(IF(CHOOSE(WEEKDAY(D75),"Domingo","Lunes","Martes","Miércoles","Jueves","Viernes","Sábado")=$B$4,0,IF(CHOOSE(WEEKDAY(D75),"Domingo","Lunes","Martes","Miércoles","Jueves","Viernes","Sábado")=$D$4,0,CONCATENATE($G$4," hs. ",$H$4," min.")))," "))</f>
        <v>0</v>
      </c>
      <c r="F75" s="51">
        <f>DATE($E$4,9,1)</f>
        <v>44440</v>
      </c>
      <c r="G75" s="28" t="str">
        <f t="shared" ref="G75:G105" si="15">IF(COUNTIF(Descansos,F75),0,IFERROR(IF(CHOOSE(WEEKDAY(F75),"Domingo","Lunes","Martes","Miércoles","Jueves","Viernes","Sábado")=$B$4,0,IF(CHOOSE(WEEKDAY(F75),"Domingo","Lunes","Martes","Miércoles","Jueves","Viernes","Sábado")=$D$4,0,CONCATENATE($G$4," hs. ",$H$4," min.")))," "))</f>
        <v>8 hs. 10 min.</v>
      </c>
      <c r="H75" s="52"/>
    </row>
    <row r="76" spans="2:13" s="41" customFormat="1" ht="17.649999999999999" customHeight="1" x14ac:dyDescent="0.2">
      <c r="B76" s="50">
        <f t="shared" ref="B76:B105" si="16">B75+1</f>
        <v>44379</v>
      </c>
      <c r="C76" s="28" t="str">
        <f t="shared" si="13"/>
        <v>8 hs. 10 min.</v>
      </c>
      <c r="D76" s="51">
        <f t="shared" ref="D76:D105" si="17">D75+1</f>
        <v>44410</v>
      </c>
      <c r="E76" s="28" t="str">
        <f t="shared" si="14"/>
        <v>8 hs. 10 min.</v>
      </c>
      <c r="F76" s="51">
        <f t="shared" ref="F76:F104" si="18">F75+1</f>
        <v>44441</v>
      </c>
      <c r="G76" s="28" t="str">
        <f t="shared" si="15"/>
        <v>8 hs. 10 min.</v>
      </c>
      <c r="H76" s="52"/>
    </row>
    <row r="77" spans="2:13" s="41" customFormat="1" ht="17.649999999999999" customHeight="1" x14ac:dyDescent="0.2">
      <c r="B77" s="50">
        <f t="shared" si="16"/>
        <v>44380</v>
      </c>
      <c r="C77" s="28">
        <f t="shared" si="13"/>
        <v>0</v>
      </c>
      <c r="D77" s="51">
        <f t="shared" si="17"/>
        <v>44411</v>
      </c>
      <c r="E77" s="28" t="str">
        <f t="shared" si="14"/>
        <v>8 hs. 10 min.</v>
      </c>
      <c r="F77" s="51">
        <f t="shared" si="18"/>
        <v>44442</v>
      </c>
      <c r="G77" s="28" t="str">
        <f t="shared" si="15"/>
        <v>8 hs. 10 min.</v>
      </c>
      <c r="H77" s="52"/>
    </row>
    <row r="78" spans="2:13" s="41" customFormat="1" ht="17.649999999999999" customHeight="1" x14ac:dyDescent="0.2">
      <c r="B78" s="50">
        <f t="shared" si="16"/>
        <v>44381</v>
      </c>
      <c r="C78" s="28">
        <f t="shared" si="13"/>
        <v>0</v>
      </c>
      <c r="D78" s="51">
        <f t="shared" si="17"/>
        <v>44412</v>
      </c>
      <c r="E78" s="28" t="str">
        <f t="shared" si="14"/>
        <v>8 hs. 10 min.</v>
      </c>
      <c r="F78" s="51">
        <f t="shared" si="18"/>
        <v>44443</v>
      </c>
      <c r="G78" s="28">
        <f t="shared" si="15"/>
        <v>0</v>
      </c>
      <c r="H78" s="52"/>
    </row>
    <row r="79" spans="2:13" s="41" customFormat="1" ht="17.649999999999999" customHeight="1" x14ac:dyDescent="0.2">
      <c r="B79" s="50">
        <f t="shared" si="16"/>
        <v>44382</v>
      </c>
      <c r="C79" s="28" t="str">
        <f t="shared" si="13"/>
        <v>8 hs. 10 min.</v>
      </c>
      <c r="D79" s="51">
        <f t="shared" si="17"/>
        <v>44413</v>
      </c>
      <c r="E79" s="28" t="str">
        <f t="shared" si="14"/>
        <v>8 hs. 10 min.</v>
      </c>
      <c r="F79" s="51">
        <f t="shared" si="18"/>
        <v>44444</v>
      </c>
      <c r="G79" s="28">
        <f t="shared" si="15"/>
        <v>0</v>
      </c>
      <c r="H79" s="52"/>
    </row>
    <row r="80" spans="2:13" s="41" customFormat="1" ht="17.649999999999999" customHeight="1" x14ac:dyDescent="0.2">
      <c r="B80" s="50">
        <f t="shared" si="16"/>
        <v>44383</v>
      </c>
      <c r="C80" s="28" t="str">
        <f t="shared" si="13"/>
        <v>8 hs. 10 min.</v>
      </c>
      <c r="D80" s="51">
        <f t="shared" si="17"/>
        <v>44414</v>
      </c>
      <c r="E80" s="28" t="str">
        <f t="shared" si="14"/>
        <v>8 hs. 10 min.</v>
      </c>
      <c r="F80" s="51">
        <f t="shared" si="18"/>
        <v>44445</v>
      </c>
      <c r="G80" s="28" t="str">
        <f t="shared" si="15"/>
        <v>8 hs. 10 min.</v>
      </c>
      <c r="H80" s="52"/>
    </row>
    <row r="81" spans="2:11" s="41" customFormat="1" ht="17.649999999999999" customHeight="1" x14ac:dyDescent="0.2">
      <c r="B81" s="50">
        <f t="shared" si="16"/>
        <v>44384</v>
      </c>
      <c r="C81" s="28" t="str">
        <f t="shared" si="13"/>
        <v>8 hs. 10 min.</v>
      </c>
      <c r="D81" s="51">
        <f t="shared" si="17"/>
        <v>44415</v>
      </c>
      <c r="E81" s="28">
        <f t="shared" si="14"/>
        <v>0</v>
      </c>
      <c r="F81" s="51">
        <f t="shared" si="18"/>
        <v>44446</v>
      </c>
      <c r="G81" s="28" t="str">
        <f t="shared" si="15"/>
        <v>8 hs. 10 min.</v>
      </c>
      <c r="H81" s="52"/>
    </row>
    <row r="82" spans="2:11" s="41" customFormat="1" ht="17.649999999999999" customHeight="1" x14ac:dyDescent="0.2">
      <c r="B82" s="50">
        <f t="shared" si="16"/>
        <v>44385</v>
      </c>
      <c r="C82" s="28" t="str">
        <f t="shared" si="13"/>
        <v>8 hs. 10 min.</v>
      </c>
      <c r="D82" s="51">
        <f t="shared" si="17"/>
        <v>44416</v>
      </c>
      <c r="E82" s="28">
        <f t="shared" si="14"/>
        <v>0</v>
      </c>
      <c r="F82" s="51">
        <f t="shared" si="18"/>
        <v>44447</v>
      </c>
      <c r="G82" s="28" t="str">
        <f t="shared" si="15"/>
        <v>8 hs. 10 min.</v>
      </c>
      <c r="H82" s="52"/>
    </row>
    <row r="83" spans="2:11" s="41" customFormat="1" ht="17.649999999999999" customHeight="1" x14ac:dyDescent="0.2">
      <c r="B83" s="50">
        <f t="shared" si="16"/>
        <v>44386</v>
      </c>
      <c r="C83" s="28" t="str">
        <f t="shared" si="13"/>
        <v>8 hs. 10 min.</v>
      </c>
      <c r="D83" s="51">
        <f t="shared" si="17"/>
        <v>44417</v>
      </c>
      <c r="E83" s="28" t="str">
        <f t="shared" si="14"/>
        <v>8 hs. 10 min.</v>
      </c>
      <c r="F83" s="51">
        <f t="shared" si="18"/>
        <v>44448</v>
      </c>
      <c r="G83" s="28" t="str">
        <f t="shared" si="15"/>
        <v>8 hs. 10 min.</v>
      </c>
      <c r="H83" s="52"/>
    </row>
    <row r="84" spans="2:11" s="41" customFormat="1" ht="17.649999999999999" customHeight="1" x14ac:dyDescent="0.2">
      <c r="B84" s="50">
        <f t="shared" si="16"/>
        <v>44387</v>
      </c>
      <c r="C84" s="28">
        <f t="shared" si="13"/>
        <v>0</v>
      </c>
      <c r="D84" s="51">
        <f t="shared" si="17"/>
        <v>44418</v>
      </c>
      <c r="E84" s="28" t="str">
        <f t="shared" si="14"/>
        <v>8 hs. 10 min.</v>
      </c>
      <c r="F84" s="51">
        <f t="shared" si="18"/>
        <v>44449</v>
      </c>
      <c r="G84" s="28" t="str">
        <f t="shared" si="15"/>
        <v>8 hs. 10 min.</v>
      </c>
      <c r="H84" s="52"/>
    </row>
    <row r="85" spans="2:11" s="41" customFormat="1" ht="17.649999999999999" customHeight="1" x14ac:dyDescent="0.2">
      <c r="B85" s="50">
        <f t="shared" si="16"/>
        <v>44388</v>
      </c>
      <c r="C85" s="28">
        <f t="shared" si="13"/>
        <v>0</v>
      </c>
      <c r="D85" s="51">
        <f t="shared" si="17"/>
        <v>44419</v>
      </c>
      <c r="E85" s="28" t="str">
        <f t="shared" si="14"/>
        <v>8 hs. 10 min.</v>
      </c>
      <c r="F85" s="51">
        <f t="shared" si="18"/>
        <v>44450</v>
      </c>
      <c r="G85" s="28">
        <f t="shared" si="15"/>
        <v>0</v>
      </c>
      <c r="H85" s="52"/>
    </row>
    <row r="86" spans="2:11" s="41" customFormat="1" ht="17.649999999999999" customHeight="1" x14ac:dyDescent="0.2">
      <c r="B86" s="50">
        <f t="shared" si="16"/>
        <v>44389</v>
      </c>
      <c r="C86" s="28" t="str">
        <f t="shared" si="13"/>
        <v>8 hs. 10 min.</v>
      </c>
      <c r="D86" s="51">
        <f t="shared" si="17"/>
        <v>44420</v>
      </c>
      <c r="E86" s="28" t="str">
        <f t="shared" si="14"/>
        <v>8 hs. 10 min.</v>
      </c>
      <c r="F86" s="51">
        <f t="shared" si="18"/>
        <v>44451</v>
      </c>
      <c r="G86" s="28">
        <f t="shared" si="15"/>
        <v>0</v>
      </c>
      <c r="H86" s="52"/>
    </row>
    <row r="87" spans="2:11" s="41" customFormat="1" ht="17.649999999999999" customHeight="1" x14ac:dyDescent="0.2">
      <c r="B87" s="50">
        <f t="shared" si="16"/>
        <v>44390</v>
      </c>
      <c r="C87" s="28" t="str">
        <f t="shared" si="13"/>
        <v>8 hs. 10 min.</v>
      </c>
      <c r="D87" s="51">
        <f t="shared" si="17"/>
        <v>44421</v>
      </c>
      <c r="E87" s="28" t="str">
        <f t="shared" si="14"/>
        <v>8 hs. 10 min.</v>
      </c>
      <c r="F87" s="51">
        <f t="shared" si="18"/>
        <v>44452</v>
      </c>
      <c r="G87" s="28" t="str">
        <f t="shared" si="15"/>
        <v>8 hs. 10 min.</v>
      </c>
      <c r="H87" s="52"/>
    </row>
    <row r="88" spans="2:11" s="41" customFormat="1" ht="17.649999999999999" customHeight="1" x14ac:dyDescent="0.2">
      <c r="B88" s="50">
        <f t="shared" si="16"/>
        <v>44391</v>
      </c>
      <c r="C88" s="28" t="str">
        <f t="shared" si="13"/>
        <v>8 hs. 10 min.</v>
      </c>
      <c r="D88" s="51">
        <f t="shared" si="17"/>
        <v>44422</v>
      </c>
      <c r="E88" s="28">
        <f t="shared" si="14"/>
        <v>0</v>
      </c>
      <c r="F88" s="51">
        <f t="shared" si="18"/>
        <v>44453</v>
      </c>
      <c r="G88" s="28" t="str">
        <f t="shared" si="15"/>
        <v>8 hs. 10 min.</v>
      </c>
      <c r="H88" s="52"/>
    </row>
    <row r="89" spans="2:11" s="41" customFormat="1" ht="17.649999999999999" customHeight="1" x14ac:dyDescent="0.2">
      <c r="B89" s="50">
        <f t="shared" si="16"/>
        <v>44392</v>
      </c>
      <c r="C89" s="28" t="str">
        <f t="shared" si="13"/>
        <v>8 hs. 10 min.</v>
      </c>
      <c r="D89" s="51">
        <f t="shared" si="17"/>
        <v>44423</v>
      </c>
      <c r="E89" s="28">
        <f t="shared" si="14"/>
        <v>0</v>
      </c>
      <c r="F89" s="51">
        <f t="shared" si="18"/>
        <v>44454</v>
      </c>
      <c r="G89" s="28" t="str">
        <f t="shared" si="15"/>
        <v>8 hs. 10 min.</v>
      </c>
      <c r="H89" s="52"/>
    </row>
    <row r="90" spans="2:11" s="41" customFormat="1" ht="17.649999999999999" customHeight="1" x14ac:dyDescent="0.2">
      <c r="B90" s="50">
        <f t="shared" si="16"/>
        <v>44393</v>
      </c>
      <c r="C90" s="28" t="str">
        <f t="shared" si="13"/>
        <v>8 hs. 10 min.</v>
      </c>
      <c r="D90" s="51">
        <f t="shared" si="17"/>
        <v>44424</v>
      </c>
      <c r="E90" s="28" t="str">
        <f t="shared" si="14"/>
        <v>8 hs. 10 min.</v>
      </c>
      <c r="F90" s="51">
        <f t="shared" si="18"/>
        <v>44455</v>
      </c>
      <c r="G90" s="28" t="str">
        <f t="shared" si="15"/>
        <v>8 hs. 10 min.</v>
      </c>
      <c r="H90" s="52"/>
    </row>
    <row r="91" spans="2:11" s="41" customFormat="1" ht="17.649999999999999" customHeight="1" x14ac:dyDescent="0.2">
      <c r="B91" s="50">
        <f t="shared" si="16"/>
        <v>44394</v>
      </c>
      <c r="C91" s="28">
        <f t="shared" si="13"/>
        <v>0</v>
      </c>
      <c r="D91" s="51">
        <f t="shared" si="17"/>
        <v>44425</v>
      </c>
      <c r="E91" s="28" t="str">
        <f t="shared" si="14"/>
        <v>8 hs. 10 min.</v>
      </c>
      <c r="F91" s="51">
        <f t="shared" si="18"/>
        <v>44456</v>
      </c>
      <c r="G91" s="28" t="str">
        <f t="shared" si="15"/>
        <v>8 hs. 10 min.</v>
      </c>
      <c r="H91" s="52"/>
    </row>
    <row r="92" spans="2:11" s="41" customFormat="1" ht="17.649999999999999" customHeight="1" x14ac:dyDescent="0.25">
      <c r="B92" s="50">
        <f t="shared" si="16"/>
        <v>44395</v>
      </c>
      <c r="C92" s="28">
        <f t="shared" si="13"/>
        <v>0</v>
      </c>
      <c r="D92" s="51">
        <f t="shared" si="17"/>
        <v>44426</v>
      </c>
      <c r="E92" s="28" t="str">
        <f t="shared" si="14"/>
        <v>8 hs. 10 min.</v>
      </c>
      <c r="F92" s="51">
        <f t="shared" si="18"/>
        <v>44457</v>
      </c>
      <c r="G92" s="28">
        <f t="shared" si="15"/>
        <v>0</v>
      </c>
      <c r="H92" s="52"/>
      <c r="K92"/>
    </row>
    <row r="93" spans="2:11" s="41" customFormat="1" ht="17.649999999999999" customHeight="1" x14ac:dyDescent="0.2">
      <c r="B93" s="50">
        <f t="shared" si="16"/>
        <v>44396</v>
      </c>
      <c r="C93" s="28" t="str">
        <f t="shared" si="13"/>
        <v>8 hs. 10 min.</v>
      </c>
      <c r="D93" s="51">
        <f t="shared" si="17"/>
        <v>44427</v>
      </c>
      <c r="E93" s="28" t="str">
        <f t="shared" si="14"/>
        <v>8 hs. 10 min.</v>
      </c>
      <c r="F93" s="51">
        <f t="shared" si="18"/>
        <v>44458</v>
      </c>
      <c r="G93" s="28">
        <f t="shared" si="15"/>
        <v>0</v>
      </c>
      <c r="H93" s="52"/>
    </row>
    <row r="94" spans="2:11" s="41" customFormat="1" ht="17.649999999999999" customHeight="1" x14ac:dyDescent="0.25">
      <c r="B94" s="50">
        <f t="shared" si="16"/>
        <v>44397</v>
      </c>
      <c r="C94" s="28" t="str">
        <f t="shared" si="13"/>
        <v>8 hs. 10 min.</v>
      </c>
      <c r="D94" s="51">
        <f t="shared" si="17"/>
        <v>44428</v>
      </c>
      <c r="E94" s="28" t="str">
        <f t="shared" si="14"/>
        <v>8 hs. 10 min.</v>
      </c>
      <c r="F94" s="51">
        <f t="shared" si="18"/>
        <v>44459</v>
      </c>
      <c r="G94" s="28" t="str">
        <f t="shared" si="15"/>
        <v>8 hs. 10 min.</v>
      </c>
      <c r="H94" s="52"/>
      <c r="I94"/>
    </row>
    <row r="95" spans="2:11" s="41" customFormat="1" ht="17.649999999999999" customHeight="1" x14ac:dyDescent="0.25">
      <c r="B95" s="50">
        <f t="shared" si="16"/>
        <v>44398</v>
      </c>
      <c r="C95" s="28" t="str">
        <f t="shared" si="13"/>
        <v>8 hs. 10 min.</v>
      </c>
      <c r="D95" s="51">
        <f t="shared" si="17"/>
        <v>44429</v>
      </c>
      <c r="E95" s="28">
        <f t="shared" si="14"/>
        <v>0</v>
      </c>
      <c r="F95" s="51">
        <f t="shared" si="18"/>
        <v>44460</v>
      </c>
      <c r="G95" s="28" t="str">
        <f t="shared" si="15"/>
        <v>8 hs. 10 min.</v>
      </c>
      <c r="H95" s="52"/>
      <c r="J95"/>
    </row>
    <row r="96" spans="2:11" s="41" customFormat="1" ht="17.649999999999999" customHeight="1" x14ac:dyDescent="0.2">
      <c r="B96" s="50">
        <f t="shared" si="16"/>
        <v>44399</v>
      </c>
      <c r="C96" s="28" t="str">
        <f t="shared" si="13"/>
        <v>8 hs. 10 min.</v>
      </c>
      <c r="D96" s="51">
        <f t="shared" si="17"/>
        <v>44430</v>
      </c>
      <c r="E96" s="28">
        <f t="shared" si="14"/>
        <v>0</v>
      </c>
      <c r="F96" s="51">
        <f t="shared" si="18"/>
        <v>44461</v>
      </c>
      <c r="G96" s="28" t="str">
        <f t="shared" si="15"/>
        <v>8 hs. 10 min.</v>
      </c>
      <c r="H96" s="52"/>
    </row>
    <row r="97" spans="2:13" s="41" customFormat="1" ht="17.649999999999999" customHeight="1" x14ac:dyDescent="0.2">
      <c r="B97" s="50">
        <f t="shared" si="16"/>
        <v>44400</v>
      </c>
      <c r="C97" s="28" t="str">
        <f t="shared" si="13"/>
        <v>8 hs. 10 min.</v>
      </c>
      <c r="D97" s="51">
        <f t="shared" si="17"/>
        <v>44431</v>
      </c>
      <c r="E97" s="28" t="str">
        <f t="shared" si="14"/>
        <v>8 hs. 10 min.</v>
      </c>
      <c r="F97" s="51">
        <f t="shared" si="18"/>
        <v>44462</v>
      </c>
      <c r="G97" s="28" t="str">
        <f t="shared" si="15"/>
        <v>8 hs. 10 min.</v>
      </c>
      <c r="H97" s="52"/>
    </row>
    <row r="98" spans="2:13" s="41" customFormat="1" ht="17.649999999999999" customHeight="1" x14ac:dyDescent="0.2">
      <c r="B98" s="50">
        <f t="shared" si="16"/>
        <v>44401</v>
      </c>
      <c r="C98" s="28">
        <f t="shared" si="13"/>
        <v>0</v>
      </c>
      <c r="D98" s="51">
        <f t="shared" si="17"/>
        <v>44432</v>
      </c>
      <c r="E98" s="28" t="str">
        <f t="shared" si="14"/>
        <v>8 hs. 10 min.</v>
      </c>
      <c r="F98" s="51">
        <f t="shared" si="18"/>
        <v>44463</v>
      </c>
      <c r="G98" s="28" t="str">
        <f t="shared" si="15"/>
        <v>8 hs. 10 min.</v>
      </c>
      <c r="H98" s="52"/>
    </row>
    <row r="99" spans="2:13" ht="18.95" customHeight="1" x14ac:dyDescent="0.25">
      <c r="B99" s="50">
        <f t="shared" si="16"/>
        <v>44402</v>
      </c>
      <c r="C99" s="28">
        <f t="shared" si="13"/>
        <v>0</v>
      </c>
      <c r="D99" s="51">
        <f t="shared" si="17"/>
        <v>44433</v>
      </c>
      <c r="E99" s="28" t="str">
        <f t="shared" si="14"/>
        <v>8 hs. 10 min.</v>
      </c>
      <c r="F99" s="51">
        <f t="shared" si="18"/>
        <v>44464</v>
      </c>
      <c r="G99" s="28">
        <f t="shared" si="15"/>
        <v>0</v>
      </c>
      <c r="H99" s="52"/>
      <c r="I99" s="41"/>
      <c r="J99" s="41"/>
      <c r="K99" s="41"/>
      <c r="L99" s="41"/>
      <c r="M99" s="41"/>
    </row>
    <row r="100" spans="2:13" s="41" customFormat="1" ht="17.649999999999999" customHeight="1" x14ac:dyDescent="0.25">
      <c r="B100" s="50">
        <f t="shared" si="16"/>
        <v>44403</v>
      </c>
      <c r="C100" s="28" t="str">
        <f t="shared" si="13"/>
        <v>8 hs. 10 min.</v>
      </c>
      <c r="D100" s="51">
        <f t="shared" si="17"/>
        <v>44434</v>
      </c>
      <c r="E100" s="28" t="str">
        <f t="shared" si="14"/>
        <v>8 hs. 10 min.</v>
      </c>
      <c r="F100" s="51">
        <f t="shared" si="18"/>
        <v>44465</v>
      </c>
      <c r="G100" s="28">
        <f t="shared" si="15"/>
        <v>0</v>
      </c>
      <c r="H100" s="52"/>
      <c r="L100"/>
      <c r="M100"/>
    </row>
    <row r="101" spans="2:13" s="41" customFormat="1" ht="17.649999999999999" customHeight="1" x14ac:dyDescent="0.2">
      <c r="B101" s="50">
        <f t="shared" si="16"/>
        <v>44404</v>
      </c>
      <c r="C101" s="28" t="str">
        <f t="shared" si="13"/>
        <v>8 hs. 10 min.</v>
      </c>
      <c r="D101" s="51">
        <f t="shared" si="17"/>
        <v>44435</v>
      </c>
      <c r="E101" s="28" t="str">
        <f t="shared" si="14"/>
        <v>8 hs. 10 min.</v>
      </c>
      <c r="F101" s="51">
        <f t="shared" si="18"/>
        <v>44466</v>
      </c>
      <c r="G101" s="28" t="str">
        <f t="shared" si="15"/>
        <v>8 hs. 10 min.</v>
      </c>
      <c r="H101" s="52"/>
    </row>
    <row r="102" spans="2:13" s="41" customFormat="1" ht="17.649999999999999" customHeight="1" x14ac:dyDescent="0.2">
      <c r="B102" s="50">
        <f t="shared" si="16"/>
        <v>44405</v>
      </c>
      <c r="C102" s="28" t="str">
        <f t="shared" si="13"/>
        <v>8 hs. 10 min.</v>
      </c>
      <c r="D102" s="51">
        <f t="shared" si="17"/>
        <v>44436</v>
      </c>
      <c r="E102" s="28">
        <f t="shared" si="14"/>
        <v>0</v>
      </c>
      <c r="F102" s="51">
        <f t="shared" si="18"/>
        <v>44467</v>
      </c>
      <c r="G102" s="28" t="str">
        <f t="shared" si="15"/>
        <v>8 hs. 10 min.</v>
      </c>
      <c r="H102" s="52"/>
    </row>
    <row r="103" spans="2:13" s="41" customFormat="1" ht="17.649999999999999" customHeight="1" x14ac:dyDescent="0.2">
      <c r="B103" s="50">
        <f t="shared" si="16"/>
        <v>44406</v>
      </c>
      <c r="C103" s="28" t="str">
        <f t="shared" si="13"/>
        <v>8 hs. 10 min.</v>
      </c>
      <c r="D103" s="51">
        <f t="shared" si="17"/>
        <v>44437</v>
      </c>
      <c r="E103" s="28">
        <f t="shared" si="14"/>
        <v>0</v>
      </c>
      <c r="F103" s="51">
        <f t="shared" si="18"/>
        <v>44468</v>
      </c>
      <c r="G103" s="28" t="str">
        <f t="shared" si="15"/>
        <v>8 hs. 10 min.</v>
      </c>
      <c r="H103" s="52"/>
    </row>
    <row r="104" spans="2:13" s="41" customFormat="1" ht="17.649999999999999" customHeight="1" x14ac:dyDescent="0.2">
      <c r="B104" s="50">
        <f t="shared" si="16"/>
        <v>44407</v>
      </c>
      <c r="C104" s="28" t="str">
        <f t="shared" si="13"/>
        <v>8 hs. 10 min.</v>
      </c>
      <c r="D104" s="51">
        <f t="shared" si="17"/>
        <v>44438</v>
      </c>
      <c r="E104" s="28" t="str">
        <f t="shared" si="14"/>
        <v>8 hs. 10 min.</v>
      </c>
      <c r="F104" s="51">
        <f t="shared" si="18"/>
        <v>44469</v>
      </c>
      <c r="G104" s="28" t="str">
        <f t="shared" si="15"/>
        <v>8 hs. 10 min.</v>
      </c>
      <c r="H104" s="52"/>
    </row>
    <row r="105" spans="2:13" s="41" customFormat="1" ht="12" x14ac:dyDescent="0.2">
      <c r="B105" s="50">
        <f t="shared" si="16"/>
        <v>44408</v>
      </c>
      <c r="C105" s="28">
        <f t="shared" si="13"/>
        <v>0</v>
      </c>
      <c r="D105" s="51">
        <f t="shared" si="17"/>
        <v>44439</v>
      </c>
      <c r="E105" s="28" t="str">
        <f t="shared" si="14"/>
        <v>8 hs. 10 min.</v>
      </c>
      <c r="F105" s="51" t="str">
        <f>IF(MONTH(DATE(AÑO,9,31))=9," ", " ")</f>
        <v xml:space="preserve"> </v>
      </c>
      <c r="G105" s="28" t="str">
        <f t="shared" si="15"/>
        <v xml:space="preserve"> </v>
      </c>
      <c r="H105" s="52"/>
    </row>
    <row r="106" spans="2:13" s="41" customFormat="1" ht="16.5" thickBot="1" x14ac:dyDescent="0.3">
      <c r="B106" s="42" t="s">
        <v>12</v>
      </c>
      <c r="C106" s="43">
        <f>COUNTIF(C75:C105,CONCATENATE($G$4," hs. ",$H$4," min."))</f>
        <v>22</v>
      </c>
      <c r="D106" s="42" t="s">
        <v>12</v>
      </c>
      <c r="E106" s="43">
        <f>COUNTIF(E75:E105,CONCATENATE($G$4," hs. ",$H$4," min."))</f>
        <v>22</v>
      </c>
      <c r="F106" s="42" t="s">
        <v>12</v>
      </c>
      <c r="G106" s="43">
        <f>COUNTIF(G75:G105,CONCATENATE($G$4," hs. ",$H$4," min."))</f>
        <v>22</v>
      </c>
      <c r="H106" s="52"/>
    </row>
    <row r="107" spans="2:13" s="41" customFormat="1" ht="17.25" thickTop="1" thickBot="1" x14ac:dyDescent="0.25">
      <c r="B107" s="59"/>
      <c r="C107" s="60"/>
      <c r="D107" s="60"/>
      <c r="E107" s="60"/>
      <c r="F107" s="60"/>
      <c r="G107" s="60"/>
      <c r="H107" s="52"/>
    </row>
    <row r="108" spans="2:13" s="41" customFormat="1" ht="17.25" thickTop="1" thickBot="1" x14ac:dyDescent="0.25">
      <c r="B108" s="61" t="s">
        <v>20</v>
      </c>
      <c r="C108" s="20" t="s">
        <v>7</v>
      </c>
      <c r="D108" s="57" t="s">
        <v>21</v>
      </c>
      <c r="E108" s="20" t="s">
        <v>7</v>
      </c>
      <c r="F108" s="57" t="s">
        <v>22</v>
      </c>
      <c r="G108" s="58" t="s">
        <v>7</v>
      </c>
      <c r="H108" s="52"/>
    </row>
    <row r="109" spans="2:13" s="41" customFormat="1" ht="17.649999999999999" customHeight="1" x14ac:dyDescent="0.2">
      <c r="B109" s="50">
        <f>DATE($E$4,10,1)</f>
        <v>44470</v>
      </c>
      <c r="C109" s="28" t="str">
        <f t="shared" ref="C109:C139" si="19">IF(COUNTIF(Descansos,B109),0,IFERROR(IF(CHOOSE(WEEKDAY(B109),"Domingo","Lunes","Martes","Miércoles","Jueves","Viernes","Sábado")=$B$4,0,IF(CHOOSE(WEEKDAY(B109),"Domingo","Lunes","Martes","Miércoles","Jueves","Viernes","Sábado")=$D$4,0,CONCATENATE($G$4," hs. ",$H$4," min.")))," "))</f>
        <v>8 hs. 10 min.</v>
      </c>
      <c r="D109" s="51">
        <f>DATE($E$4,11,1)</f>
        <v>44501</v>
      </c>
      <c r="E109" s="28" t="str">
        <f t="shared" ref="E109:E139" si="20">IF(COUNTIF(Descansos,D109),0,IFERROR(IF(CHOOSE(WEEKDAY(D109),"Domingo","Lunes","Martes","Miércoles","Jueves","Viernes","Sábado")=$B$4,0,IF(CHOOSE(WEEKDAY(D109),"Domingo","Lunes","Martes","Miércoles","Jueves","Viernes","Sábado")=$D$4,0,CONCATENATE($G$4," hs. ",$H$4," min.")))," "))</f>
        <v>8 hs. 10 min.</v>
      </c>
      <c r="F109" s="51">
        <f>DATE($E$4,12,1)</f>
        <v>44531</v>
      </c>
      <c r="G109" s="28" t="str">
        <f t="shared" ref="G109:G139" si="21">IF(COUNTIF(Descansos,F109),0,IFERROR(IF(CHOOSE(WEEKDAY(F109),"Domingo","Lunes","Martes","Miércoles","Jueves","Viernes","Sábado")=$B$4,0,IF(CHOOSE(WEEKDAY(F109),"Domingo","Lunes","Martes","Miércoles","Jueves","Viernes","Sábado")=$D$4,0,CONCATENATE($G$4," hs. ",$H$4," min.")))," "))</f>
        <v>8 hs. 10 min.</v>
      </c>
      <c r="H109" s="52"/>
    </row>
    <row r="110" spans="2:13" s="41" customFormat="1" ht="17.649999999999999" customHeight="1" x14ac:dyDescent="0.2">
      <c r="B110" s="50">
        <f t="shared" ref="B110:B139" si="22">B109+1</f>
        <v>44471</v>
      </c>
      <c r="C110" s="28">
        <f t="shared" si="19"/>
        <v>0</v>
      </c>
      <c r="D110" s="51">
        <f t="shared" ref="D110:D138" si="23">D109+1</f>
        <v>44502</v>
      </c>
      <c r="E110" s="28" t="str">
        <f t="shared" si="20"/>
        <v>8 hs. 10 min.</v>
      </c>
      <c r="F110" s="51">
        <f t="shared" ref="F110:F138" si="24">F109+1</f>
        <v>44532</v>
      </c>
      <c r="G110" s="28" t="str">
        <f t="shared" si="21"/>
        <v>8 hs. 10 min.</v>
      </c>
      <c r="H110" s="52"/>
    </row>
    <row r="111" spans="2:13" s="41" customFormat="1" ht="17.649999999999999" customHeight="1" x14ac:dyDescent="0.2">
      <c r="B111" s="50">
        <f t="shared" si="22"/>
        <v>44472</v>
      </c>
      <c r="C111" s="28">
        <f t="shared" si="19"/>
        <v>0</v>
      </c>
      <c r="D111" s="51">
        <f t="shared" si="23"/>
        <v>44503</v>
      </c>
      <c r="E111" s="28" t="str">
        <f t="shared" si="20"/>
        <v>8 hs. 10 min.</v>
      </c>
      <c r="F111" s="51">
        <f t="shared" si="24"/>
        <v>44533</v>
      </c>
      <c r="G111" s="28" t="str">
        <f t="shared" si="21"/>
        <v>8 hs. 10 min.</v>
      </c>
      <c r="H111" s="52"/>
    </row>
    <row r="112" spans="2:13" s="41" customFormat="1" ht="17.649999999999999" customHeight="1" x14ac:dyDescent="0.2">
      <c r="B112" s="50">
        <f t="shared" si="22"/>
        <v>44473</v>
      </c>
      <c r="C112" s="28" t="str">
        <f t="shared" si="19"/>
        <v>8 hs. 10 min.</v>
      </c>
      <c r="D112" s="51">
        <f t="shared" si="23"/>
        <v>44504</v>
      </c>
      <c r="E112" s="28" t="str">
        <f t="shared" si="20"/>
        <v>8 hs. 10 min.</v>
      </c>
      <c r="F112" s="51">
        <f t="shared" si="24"/>
        <v>44534</v>
      </c>
      <c r="G112" s="28">
        <f t="shared" si="21"/>
        <v>0</v>
      </c>
      <c r="H112" s="52"/>
    </row>
    <row r="113" spans="2:11" s="41" customFormat="1" ht="17.649999999999999" customHeight="1" x14ac:dyDescent="0.2">
      <c r="B113" s="50">
        <f t="shared" si="22"/>
        <v>44474</v>
      </c>
      <c r="C113" s="28" t="str">
        <f t="shared" si="19"/>
        <v>8 hs. 10 min.</v>
      </c>
      <c r="D113" s="51">
        <f t="shared" si="23"/>
        <v>44505</v>
      </c>
      <c r="E113" s="28" t="str">
        <f t="shared" si="20"/>
        <v>8 hs. 10 min.</v>
      </c>
      <c r="F113" s="51">
        <f t="shared" si="24"/>
        <v>44535</v>
      </c>
      <c r="G113" s="28">
        <f t="shared" si="21"/>
        <v>0</v>
      </c>
      <c r="H113" s="52"/>
    </row>
    <row r="114" spans="2:11" s="41" customFormat="1" ht="17.649999999999999" customHeight="1" x14ac:dyDescent="0.2">
      <c r="B114" s="50">
        <f t="shared" si="22"/>
        <v>44475</v>
      </c>
      <c r="C114" s="28" t="str">
        <f t="shared" si="19"/>
        <v>8 hs. 10 min.</v>
      </c>
      <c r="D114" s="51">
        <f t="shared" si="23"/>
        <v>44506</v>
      </c>
      <c r="E114" s="28">
        <f t="shared" si="20"/>
        <v>0</v>
      </c>
      <c r="F114" s="51">
        <f t="shared" si="24"/>
        <v>44536</v>
      </c>
      <c r="G114" s="28" t="str">
        <f t="shared" si="21"/>
        <v>8 hs. 10 min.</v>
      </c>
      <c r="H114" s="52"/>
    </row>
    <row r="115" spans="2:11" s="41" customFormat="1" ht="17.649999999999999" customHeight="1" x14ac:dyDescent="0.2">
      <c r="B115" s="50">
        <f t="shared" si="22"/>
        <v>44476</v>
      </c>
      <c r="C115" s="28" t="str">
        <f t="shared" si="19"/>
        <v>8 hs. 10 min.</v>
      </c>
      <c r="D115" s="51">
        <f t="shared" si="23"/>
        <v>44507</v>
      </c>
      <c r="E115" s="28">
        <f t="shared" si="20"/>
        <v>0</v>
      </c>
      <c r="F115" s="51">
        <f t="shared" si="24"/>
        <v>44537</v>
      </c>
      <c r="G115" s="28" t="str">
        <f t="shared" si="21"/>
        <v>8 hs. 10 min.</v>
      </c>
      <c r="H115" s="52"/>
    </row>
    <row r="116" spans="2:11" s="41" customFormat="1" ht="17.649999999999999" customHeight="1" x14ac:dyDescent="0.2">
      <c r="B116" s="50">
        <f t="shared" si="22"/>
        <v>44477</v>
      </c>
      <c r="C116" s="28" t="str">
        <f t="shared" si="19"/>
        <v>8 hs. 10 min.</v>
      </c>
      <c r="D116" s="51">
        <f t="shared" si="23"/>
        <v>44508</v>
      </c>
      <c r="E116" s="28" t="str">
        <f t="shared" si="20"/>
        <v>8 hs. 10 min.</v>
      </c>
      <c r="F116" s="51">
        <f t="shared" si="24"/>
        <v>44538</v>
      </c>
      <c r="G116" s="28" t="str">
        <f t="shared" si="21"/>
        <v>8 hs. 10 min.</v>
      </c>
      <c r="H116" s="52"/>
    </row>
    <row r="117" spans="2:11" s="41" customFormat="1" ht="17.649999999999999" customHeight="1" x14ac:dyDescent="0.2">
      <c r="B117" s="50">
        <f t="shared" si="22"/>
        <v>44478</v>
      </c>
      <c r="C117" s="28">
        <f t="shared" si="19"/>
        <v>0</v>
      </c>
      <c r="D117" s="51">
        <f t="shared" si="23"/>
        <v>44509</v>
      </c>
      <c r="E117" s="28" t="str">
        <f t="shared" si="20"/>
        <v>8 hs. 10 min.</v>
      </c>
      <c r="F117" s="51">
        <f t="shared" si="24"/>
        <v>44539</v>
      </c>
      <c r="G117" s="28" t="str">
        <f t="shared" si="21"/>
        <v>8 hs. 10 min.</v>
      </c>
      <c r="H117" s="52"/>
    </row>
    <row r="118" spans="2:11" s="41" customFormat="1" ht="17.649999999999999" customHeight="1" x14ac:dyDescent="0.2">
      <c r="B118" s="50">
        <f t="shared" si="22"/>
        <v>44479</v>
      </c>
      <c r="C118" s="28">
        <f t="shared" si="19"/>
        <v>0</v>
      </c>
      <c r="D118" s="51">
        <f t="shared" si="23"/>
        <v>44510</v>
      </c>
      <c r="E118" s="28" t="str">
        <f t="shared" si="20"/>
        <v>8 hs. 10 min.</v>
      </c>
      <c r="F118" s="51">
        <f t="shared" si="24"/>
        <v>44540</v>
      </c>
      <c r="G118" s="28" t="str">
        <f t="shared" si="21"/>
        <v>8 hs. 10 min.</v>
      </c>
      <c r="H118" s="52"/>
    </row>
    <row r="119" spans="2:11" s="41" customFormat="1" ht="17.649999999999999" customHeight="1" x14ac:dyDescent="0.2">
      <c r="B119" s="50">
        <f t="shared" si="22"/>
        <v>44480</v>
      </c>
      <c r="C119" s="28" t="str">
        <f t="shared" si="19"/>
        <v>8 hs. 10 min.</v>
      </c>
      <c r="D119" s="51">
        <f t="shared" si="23"/>
        <v>44511</v>
      </c>
      <c r="E119" s="28" t="str">
        <f t="shared" si="20"/>
        <v>8 hs. 10 min.</v>
      </c>
      <c r="F119" s="51">
        <f t="shared" si="24"/>
        <v>44541</v>
      </c>
      <c r="G119" s="28">
        <f t="shared" si="21"/>
        <v>0</v>
      </c>
      <c r="H119" s="52"/>
    </row>
    <row r="120" spans="2:11" s="41" customFormat="1" ht="17.649999999999999" customHeight="1" x14ac:dyDescent="0.2">
      <c r="B120" s="50">
        <f t="shared" si="22"/>
        <v>44481</v>
      </c>
      <c r="C120" s="28" t="str">
        <f t="shared" si="19"/>
        <v>8 hs. 10 min.</v>
      </c>
      <c r="D120" s="51">
        <f t="shared" si="23"/>
        <v>44512</v>
      </c>
      <c r="E120" s="28" t="str">
        <f t="shared" si="20"/>
        <v>8 hs. 10 min.</v>
      </c>
      <c r="F120" s="51">
        <f t="shared" si="24"/>
        <v>44542</v>
      </c>
      <c r="G120" s="28">
        <f t="shared" si="21"/>
        <v>0</v>
      </c>
      <c r="H120" s="52"/>
    </row>
    <row r="121" spans="2:11" s="41" customFormat="1" ht="17.649999999999999" customHeight="1" x14ac:dyDescent="0.2">
      <c r="B121" s="50">
        <f t="shared" si="22"/>
        <v>44482</v>
      </c>
      <c r="C121" s="28" t="str">
        <f t="shared" si="19"/>
        <v>8 hs. 10 min.</v>
      </c>
      <c r="D121" s="51">
        <f t="shared" si="23"/>
        <v>44513</v>
      </c>
      <c r="E121" s="28">
        <f t="shared" si="20"/>
        <v>0</v>
      </c>
      <c r="F121" s="51">
        <f t="shared" si="24"/>
        <v>44543</v>
      </c>
      <c r="G121" s="28" t="str">
        <f t="shared" si="21"/>
        <v>8 hs. 10 min.</v>
      </c>
      <c r="H121" s="52"/>
    </row>
    <row r="122" spans="2:11" s="41" customFormat="1" ht="17.649999999999999" customHeight="1" x14ac:dyDescent="0.2">
      <c r="B122" s="50">
        <f t="shared" si="22"/>
        <v>44483</v>
      </c>
      <c r="C122" s="28" t="str">
        <f t="shared" si="19"/>
        <v>8 hs. 10 min.</v>
      </c>
      <c r="D122" s="51">
        <f t="shared" si="23"/>
        <v>44514</v>
      </c>
      <c r="E122" s="28">
        <f t="shared" si="20"/>
        <v>0</v>
      </c>
      <c r="F122" s="51">
        <f t="shared" si="24"/>
        <v>44544</v>
      </c>
      <c r="G122" s="28" t="str">
        <f t="shared" si="21"/>
        <v>8 hs. 10 min.</v>
      </c>
      <c r="H122" s="52"/>
    </row>
    <row r="123" spans="2:11" s="41" customFormat="1" ht="17.649999999999999" customHeight="1" x14ac:dyDescent="0.2">
      <c r="B123" s="50">
        <f t="shared" si="22"/>
        <v>44484</v>
      </c>
      <c r="C123" s="28" t="str">
        <f t="shared" si="19"/>
        <v>8 hs. 10 min.</v>
      </c>
      <c r="D123" s="51">
        <f t="shared" si="23"/>
        <v>44515</v>
      </c>
      <c r="E123" s="28" t="str">
        <f t="shared" si="20"/>
        <v>8 hs. 10 min.</v>
      </c>
      <c r="F123" s="51">
        <f t="shared" si="24"/>
        <v>44545</v>
      </c>
      <c r="G123" s="28" t="str">
        <f t="shared" si="21"/>
        <v>8 hs. 10 min.</v>
      </c>
      <c r="H123" s="52"/>
      <c r="K123" s="62"/>
    </row>
    <row r="124" spans="2:11" s="41" customFormat="1" ht="17.649999999999999" customHeight="1" x14ac:dyDescent="0.25">
      <c r="B124" s="50">
        <f t="shared" si="22"/>
        <v>44485</v>
      </c>
      <c r="C124" s="28">
        <f t="shared" si="19"/>
        <v>0</v>
      </c>
      <c r="D124" s="51">
        <f t="shared" si="23"/>
        <v>44516</v>
      </c>
      <c r="E124" s="28" t="str">
        <f t="shared" si="20"/>
        <v>8 hs. 10 min.</v>
      </c>
      <c r="F124" s="51">
        <f t="shared" si="24"/>
        <v>44546</v>
      </c>
      <c r="G124" s="28" t="str">
        <f t="shared" si="21"/>
        <v>8 hs. 10 min.</v>
      </c>
      <c r="H124" s="52"/>
      <c r="K124"/>
    </row>
    <row r="125" spans="2:11" s="41" customFormat="1" ht="17.649999999999999" customHeight="1" x14ac:dyDescent="0.25">
      <c r="B125" s="50">
        <f t="shared" si="22"/>
        <v>44486</v>
      </c>
      <c r="C125" s="28">
        <f t="shared" si="19"/>
        <v>0</v>
      </c>
      <c r="D125" s="51">
        <f t="shared" si="23"/>
        <v>44517</v>
      </c>
      <c r="E125" s="28" t="str">
        <f t="shared" si="20"/>
        <v>8 hs. 10 min.</v>
      </c>
      <c r="F125" s="51">
        <f t="shared" si="24"/>
        <v>44547</v>
      </c>
      <c r="G125" s="28" t="str">
        <f t="shared" si="21"/>
        <v>8 hs. 10 min.</v>
      </c>
      <c r="H125" s="52"/>
      <c r="I125" s="62"/>
      <c r="K125" s="63"/>
    </row>
    <row r="126" spans="2:11" s="41" customFormat="1" ht="17.649999999999999" customHeight="1" x14ac:dyDescent="0.25">
      <c r="B126" s="50">
        <f t="shared" si="22"/>
        <v>44487</v>
      </c>
      <c r="C126" s="28" t="str">
        <f t="shared" si="19"/>
        <v>8 hs. 10 min.</v>
      </c>
      <c r="D126" s="51">
        <f t="shared" si="23"/>
        <v>44518</v>
      </c>
      <c r="E126" s="28" t="str">
        <f t="shared" si="20"/>
        <v>8 hs. 10 min.</v>
      </c>
      <c r="F126" s="51">
        <f t="shared" si="24"/>
        <v>44548</v>
      </c>
      <c r="G126" s="28">
        <f t="shared" si="21"/>
        <v>0</v>
      </c>
      <c r="H126" s="52"/>
      <c r="I126"/>
      <c r="J126" s="62"/>
      <c r="K126" s="63"/>
    </row>
    <row r="127" spans="2:11" s="41" customFormat="1" ht="17.649999999999999" customHeight="1" x14ac:dyDescent="0.25">
      <c r="B127" s="50">
        <f t="shared" si="22"/>
        <v>44488</v>
      </c>
      <c r="C127" s="28" t="str">
        <f t="shared" si="19"/>
        <v>8 hs. 10 min.</v>
      </c>
      <c r="D127" s="51">
        <f t="shared" si="23"/>
        <v>44519</v>
      </c>
      <c r="E127" s="28" t="str">
        <f t="shared" si="20"/>
        <v>8 hs. 10 min.</v>
      </c>
      <c r="F127" s="51">
        <f t="shared" si="24"/>
        <v>44549</v>
      </c>
      <c r="G127" s="28">
        <f t="shared" si="21"/>
        <v>0</v>
      </c>
      <c r="H127" s="52"/>
      <c r="I127" s="63"/>
      <c r="J127"/>
      <c r="K127" s="63"/>
    </row>
    <row r="128" spans="2:11" s="41" customFormat="1" ht="17.649999999999999" customHeight="1" x14ac:dyDescent="0.25">
      <c r="B128" s="50">
        <f t="shared" si="22"/>
        <v>44489</v>
      </c>
      <c r="C128" s="28" t="str">
        <f t="shared" si="19"/>
        <v>8 hs. 10 min.</v>
      </c>
      <c r="D128" s="51">
        <f t="shared" si="23"/>
        <v>44520</v>
      </c>
      <c r="E128" s="28">
        <f t="shared" si="20"/>
        <v>0</v>
      </c>
      <c r="F128" s="51">
        <f t="shared" si="24"/>
        <v>44550</v>
      </c>
      <c r="G128" s="28" t="str">
        <f t="shared" si="21"/>
        <v>8 hs. 10 min.</v>
      </c>
      <c r="H128" s="52"/>
      <c r="I128" s="63"/>
      <c r="J128" s="63"/>
      <c r="K128"/>
    </row>
    <row r="129" spans="1:13" s="41" customFormat="1" ht="17.649999999999999" customHeight="1" x14ac:dyDescent="0.25">
      <c r="B129" s="50">
        <f t="shared" si="22"/>
        <v>44490</v>
      </c>
      <c r="C129" s="28" t="str">
        <f t="shared" si="19"/>
        <v>8 hs. 10 min.</v>
      </c>
      <c r="D129" s="51">
        <f t="shared" si="23"/>
        <v>44521</v>
      </c>
      <c r="E129" s="28">
        <f t="shared" si="20"/>
        <v>0</v>
      </c>
      <c r="F129" s="51">
        <f t="shared" si="24"/>
        <v>44551</v>
      </c>
      <c r="G129" s="28" t="str">
        <f t="shared" si="21"/>
        <v>8 hs. 10 min.</v>
      </c>
      <c r="H129" s="52"/>
      <c r="I129" s="63"/>
      <c r="J129" s="63"/>
    </row>
    <row r="130" spans="1:13" s="62" customFormat="1" ht="17.649999999999999" customHeight="1" x14ac:dyDescent="0.25">
      <c r="A130" s="41"/>
      <c r="B130" s="50">
        <f t="shared" si="22"/>
        <v>44491</v>
      </c>
      <c r="C130" s="28" t="str">
        <f t="shared" si="19"/>
        <v>8 hs. 10 min.</v>
      </c>
      <c r="D130" s="51">
        <f t="shared" si="23"/>
        <v>44522</v>
      </c>
      <c r="E130" s="28" t="str">
        <f t="shared" si="20"/>
        <v>8 hs. 10 min.</v>
      </c>
      <c r="F130" s="51">
        <f t="shared" si="24"/>
        <v>44552</v>
      </c>
      <c r="G130" s="28" t="str">
        <f t="shared" si="21"/>
        <v>8 hs. 10 min.</v>
      </c>
      <c r="H130" s="52"/>
      <c r="I130"/>
      <c r="J130" s="63"/>
      <c r="K130" s="41"/>
      <c r="L130" s="41"/>
      <c r="M130" s="41"/>
    </row>
    <row r="131" spans="1:13" ht="17.649999999999999" customHeight="1" x14ac:dyDescent="0.25">
      <c r="A131" s="41"/>
      <c r="B131" s="50">
        <f t="shared" si="22"/>
        <v>44492</v>
      </c>
      <c r="C131" s="28">
        <f t="shared" si="19"/>
        <v>0</v>
      </c>
      <c r="D131" s="51">
        <f t="shared" si="23"/>
        <v>44523</v>
      </c>
      <c r="E131" s="28" t="str">
        <f t="shared" si="20"/>
        <v>8 hs. 10 min.</v>
      </c>
      <c r="F131" s="51">
        <f t="shared" si="24"/>
        <v>44553</v>
      </c>
      <c r="G131" s="28" t="str">
        <f t="shared" si="21"/>
        <v>8 hs. 10 min.</v>
      </c>
      <c r="H131" s="52"/>
      <c r="I131" s="41"/>
      <c r="L131" s="62"/>
      <c r="M131" s="62"/>
    </row>
    <row r="132" spans="1:13" s="63" customFormat="1" ht="18" customHeight="1" x14ac:dyDescent="0.25">
      <c r="A132" s="41"/>
      <c r="B132" s="50">
        <f t="shared" si="22"/>
        <v>44493</v>
      </c>
      <c r="C132" s="28">
        <f t="shared" si="19"/>
        <v>0</v>
      </c>
      <c r="D132" s="51">
        <f t="shared" si="23"/>
        <v>44524</v>
      </c>
      <c r="E132" s="28" t="str">
        <f t="shared" si="20"/>
        <v>8 hs. 10 min.</v>
      </c>
      <c r="F132" s="51">
        <f t="shared" si="24"/>
        <v>44554</v>
      </c>
      <c r="G132" s="28" t="str">
        <f t="shared" si="21"/>
        <v>8 hs. 10 min.</v>
      </c>
      <c r="H132" s="52"/>
      <c r="I132" s="41"/>
      <c r="J132" s="41"/>
      <c r="K132"/>
      <c r="L132"/>
      <c r="M132"/>
    </row>
    <row r="133" spans="1:13" s="63" customFormat="1" ht="18" customHeight="1" x14ac:dyDescent="0.25">
      <c r="A133"/>
      <c r="B133" s="50">
        <f t="shared" si="22"/>
        <v>44494</v>
      </c>
      <c r="C133" s="28" t="str">
        <f t="shared" si="19"/>
        <v>8 hs. 10 min.</v>
      </c>
      <c r="D133" s="51">
        <f t="shared" si="23"/>
        <v>44525</v>
      </c>
      <c r="E133" s="28" t="str">
        <f t="shared" si="20"/>
        <v>8 hs. 10 min.</v>
      </c>
      <c r="F133" s="51">
        <f t="shared" si="24"/>
        <v>44555</v>
      </c>
      <c r="G133" s="28">
        <f t="shared" si="21"/>
        <v>0</v>
      </c>
      <c r="H133" s="52"/>
      <c r="I133"/>
      <c r="J133" s="41"/>
      <c r="K133"/>
    </row>
    <row r="134" spans="1:13" s="63" customFormat="1" ht="18" customHeight="1" x14ac:dyDescent="0.25">
      <c r="A134"/>
      <c r="B134" s="50">
        <f t="shared" si="22"/>
        <v>44495</v>
      </c>
      <c r="C134" s="28" t="str">
        <f t="shared" si="19"/>
        <v>8 hs. 10 min.</v>
      </c>
      <c r="D134" s="51">
        <f t="shared" si="23"/>
        <v>44526</v>
      </c>
      <c r="E134" s="28" t="str">
        <f t="shared" si="20"/>
        <v>8 hs. 10 min.</v>
      </c>
      <c r="F134" s="51">
        <f t="shared" si="24"/>
        <v>44556</v>
      </c>
      <c r="G134" s="28">
        <f t="shared" si="21"/>
        <v>0</v>
      </c>
      <c r="H134" s="52"/>
      <c r="I134"/>
      <c r="J134"/>
      <c r="K134"/>
    </row>
    <row r="135" spans="1:13" ht="18" customHeight="1" x14ac:dyDescent="0.25">
      <c r="B135" s="50">
        <f t="shared" si="22"/>
        <v>44496</v>
      </c>
      <c r="C135" s="28" t="str">
        <f t="shared" si="19"/>
        <v>8 hs. 10 min.</v>
      </c>
      <c r="D135" s="51">
        <f t="shared" si="23"/>
        <v>44527</v>
      </c>
      <c r="E135" s="28">
        <f t="shared" si="20"/>
        <v>0</v>
      </c>
      <c r="F135" s="51">
        <f t="shared" si="24"/>
        <v>44557</v>
      </c>
      <c r="G135" s="28" t="str">
        <f t="shared" si="21"/>
        <v>8 hs. 10 min.</v>
      </c>
      <c r="H135" s="52"/>
      <c r="L135" s="63"/>
      <c r="M135" s="63"/>
    </row>
    <row r="136" spans="1:13" s="41" customFormat="1" ht="17.649999999999999" customHeight="1" x14ac:dyDescent="0.25">
      <c r="B136" s="50">
        <f t="shared" si="22"/>
        <v>44497</v>
      </c>
      <c r="C136" s="28" t="str">
        <f t="shared" si="19"/>
        <v>8 hs. 10 min.</v>
      </c>
      <c r="D136" s="51">
        <f t="shared" si="23"/>
        <v>44528</v>
      </c>
      <c r="E136" s="28">
        <f t="shared" si="20"/>
        <v>0</v>
      </c>
      <c r="F136" s="51">
        <f t="shared" si="24"/>
        <v>44558</v>
      </c>
      <c r="G136" s="28" t="str">
        <f t="shared" si="21"/>
        <v>8 hs. 10 min.</v>
      </c>
      <c r="H136" s="52"/>
      <c r="I136"/>
      <c r="J136"/>
      <c r="K136"/>
      <c r="L136"/>
      <c r="M136"/>
    </row>
    <row r="137" spans="1:13" s="41" customFormat="1" ht="17.649999999999999" customHeight="1" x14ac:dyDescent="0.25">
      <c r="B137" s="50">
        <f t="shared" si="22"/>
        <v>44498</v>
      </c>
      <c r="C137" s="28" t="str">
        <f t="shared" si="19"/>
        <v>8 hs. 10 min.</v>
      </c>
      <c r="D137" s="51">
        <f t="shared" si="23"/>
        <v>44529</v>
      </c>
      <c r="E137" s="28" t="str">
        <f t="shared" si="20"/>
        <v>8 hs. 10 min.</v>
      </c>
      <c r="F137" s="51">
        <f t="shared" si="24"/>
        <v>44559</v>
      </c>
      <c r="G137" s="28" t="str">
        <f t="shared" si="21"/>
        <v>8 hs. 10 min.</v>
      </c>
      <c r="H137" s="52"/>
      <c r="I137"/>
      <c r="J137"/>
      <c r="K137"/>
    </row>
    <row r="138" spans="1:13" ht="18" customHeight="1" x14ac:dyDescent="0.25">
      <c r="B138" s="50">
        <f t="shared" si="22"/>
        <v>44499</v>
      </c>
      <c r="C138" s="28">
        <f t="shared" si="19"/>
        <v>0</v>
      </c>
      <c r="D138" s="51">
        <f t="shared" si="23"/>
        <v>44530</v>
      </c>
      <c r="E138" s="28" t="str">
        <f t="shared" si="20"/>
        <v>8 hs. 10 min.</v>
      </c>
      <c r="F138" s="51">
        <f t="shared" si="24"/>
        <v>44560</v>
      </c>
      <c r="G138" s="28" t="str">
        <f t="shared" si="21"/>
        <v>8 hs. 10 min.</v>
      </c>
      <c r="H138" s="52"/>
      <c r="L138" s="41"/>
      <c r="M138" s="41"/>
    </row>
    <row r="139" spans="1:13" ht="18" customHeight="1" thickBot="1" x14ac:dyDescent="0.3">
      <c r="B139" s="64">
        <f t="shared" si="22"/>
        <v>44500</v>
      </c>
      <c r="C139" s="28">
        <f t="shared" si="19"/>
        <v>0</v>
      </c>
      <c r="D139" s="65" t="str">
        <f>IF(MONTH(DATE(AÑO,11,30+1))=11, " ", " ")</f>
        <v xml:space="preserve"> </v>
      </c>
      <c r="E139" s="28" t="str">
        <f t="shared" si="20"/>
        <v xml:space="preserve"> </v>
      </c>
      <c r="F139" s="66">
        <f>DATE($E$4,12,31)</f>
        <v>44561</v>
      </c>
      <c r="G139" s="28" t="str">
        <f t="shared" si="21"/>
        <v>8 hs. 10 min.</v>
      </c>
      <c r="H139" s="52"/>
    </row>
    <row r="140" spans="1:13" ht="16.5" thickBot="1" x14ac:dyDescent="0.3">
      <c r="B140" s="42" t="s">
        <v>12</v>
      </c>
      <c r="C140" s="43">
        <f>COUNTIF(C109:C139,CONCATENATE($G$4," hs. ",$H$4," min."))</f>
        <v>21</v>
      </c>
      <c r="D140" s="42" t="s">
        <v>12</v>
      </c>
      <c r="E140" s="43">
        <f>COUNTIF(E109:E139,CONCATENATE($G$4," hs. ",$H$4," min."))</f>
        <v>22</v>
      </c>
      <c r="F140" s="42" t="s">
        <v>12</v>
      </c>
      <c r="G140" s="43">
        <f>COUNTIF(G109:G139,CONCATENATE($G$4," hs. ",$H$4," min."))</f>
        <v>23</v>
      </c>
      <c r="H140" s="67"/>
    </row>
    <row r="141" spans="1:13" ht="18" customHeight="1" thickTop="1" x14ac:dyDescent="0.25">
      <c r="C141" s="68"/>
      <c r="D141" s="68"/>
      <c r="E141" s="68"/>
      <c r="F141" s="68"/>
      <c r="G141" s="68"/>
      <c r="H141" s="69"/>
    </row>
    <row r="142" spans="1:13" x14ac:dyDescent="0.25">
      <c r="E142"/>
      <c r="F142" s="70"/>
      <c r="G142"/>
      <c r="H142" s="26"/>
    </row>
    <row r="143" spans="1:13" x14ac:dyDescent="0.25">
      <c r="C143" s="68"/>
      <c r="H143" s="71"/>
    </row>
    <row r="144" spans="1:13" x14ac:dyDescent="0.25">
      <c r="H144" s="71"/>
    </row>
    <row r="145" spans="3:8" x14ac:dyDescent="0.25">
      <c r="H145" s="71"/>
    </row>
    <row r="146" spans="3:8" x14ac:dyDescent="0.25">
      <c r="H146" s="71"/>
    </row>
    <row r="147" spans="3:8" x14ac:dyDescent="0.25">
      <c r="C147" s="68"/>
      <c r="H147" s="71"/>
    </row>
    <row r="148" spans="3:8" x14ac:dyDescent="0.25">
      <c r="H148" s="71"/>
    </row>
    <row r="149" spans="3:8" x14ac:dyDescent="0.25">
      <c r="H149" s="71"/>
    </row>
    <row r="150" spans="3:8" x14ac:dyDescent="0.25">
      <c r="H150" s="71"/>
    </row>
    <row r="151" spans="3:8" x14ac:dyDescent="0.25">
      <c r="H151" s="71"/>
    </row>
    <row r="152" spans="3:8" x14ac:dyDescent="0.25">
      <c r="H152" s="71"/>
    </row>
    <row r="153" spans="3:8" x14ac:dyDescent="0.25">
      <c r="H153" s="71"/>
    </row>
    <row r="154" spans="3:8" x14ac:dyDescent="0.25">
      <c r="H154" s="71"/>
    </row>
    <row r="155" spans="3:8" x14ac:dyDescent="0.25">
      <c r="H155" s="71"/>
    </row>
    <row r="156" spans="3:8" x14ac:dyDescent="0.25">
      <c r="H156" s="71"/>
    </row>
    <row r="157" spans="3:8" x14ac:dyDescent="0.25">
      <c r="H157" s="71"/>
    </row>
    <row r="158" spans="3:8" x14ac:dyDescent="0.25">
      <c r="H158" s="71"/>
    </row>
    <row r="159" spans="3:8" x14ac:dyDescent="0.25">
      <c r="H159" s="71"/>
    </row>
    <row r="160" spans="3:8" x14ac:dyDescent="0.25">
      <c r="H160" s="71"/>
    </row>
    <row r="161" spans="8:8" x14ac:dyDescent="0.25">
      <c r="H161" s="71"/>
    </row>
    <row r="162" spans="8:8" x14ac:dyDescent="0.25">
      <c r="H162" s="71"/>
    </row>
    <row r="163" spans="8:8" x14ac:dyDescent="0.25">
      <c r="H163" s="71"/>
    </row>
    <row r="164" spans="8:8" x14ac:dyDescent="0.25">
      <c r="H164" s="71"/>
    </row>
    <row r="165" spans="8:8" x14ac:dyDescent="0.25">
      <c r="H165" s="71"/>
    </row>
    <row r="166" spans="8:8" x14ac:dyDescent="0.25">
      <c r="H166" s="71"/>
    </row>
    <row r="167" spans="8:8" x14ac:dyDescent="0.25">
      <c r="H167" s="71"/>
    </row>
    <row r="168" spans="8:8" x14ac:dyDescent="0.25">
      <c r="H168" s="71"/>
    </row>
    <row r="169" spans="8:8" x14ac:dyDescent="0.25">
      <c r="H169" s="71"/>
    </row>
    <row r="170" spans="8:8" x14ac:dyDescent="0.25">
      <c r="H170" s="71"/>
    </row>
    <row r="171" spans="8:8" x14ac:dyDescent="0.25">
      <c r="H171" s="71"/>
    </row>
    <row r="172" spans="8:8" x14ac:dyDescent="0.25">
      <c r="H172" s="71"/>
    </row>
    <row r="173" spans="8:8" x14ac:dyDescent="0.25">
      <c r="H173" s="71"/>
    </row>
    <row r="174" spans="8:8" x14ac:dyDescent="0.25">
      <c r="H174" s="71"/>
    </row>
    <row r="175" spans="8:8" x14ac:dyDescent="0.25">
      <c r="H175" s="71"/>
    </row>
    <row r="176" spans="8:8" x14ac:dyDescent="0.25">
      <c r="H176" s="71"/>
    </row>
    <row r="177" spans="8:8" x14ac:dyDescent="0.25">
      <c r="H177" s="71"/>
    </row>
    <row r="178" spans="8:8" x14ac:dyDescent="0.25">
      <c r="H178" s="71"/>
    </row>
    <row r="179" spans="8:8" x14ac:dyDescent="0.25">
      <c r="H179" s="71"/>
    </row>
    <row r="180" spans="8:8" x14ac:dyDescent="0.25">
      <c r="H180" s="71"/>
    </row>
    <row r="181" spans="8:8" x14ac:dyDescent="0.25">
      <c r="H181" s="71"/>
    </row>
    <row r="182" spans="8:8" x14ac:dyDescent="0.25">
      <c r="H182" s="71"/>
    </row>
    <row r="183" spans="8:8" x14ac:dyDescent="0.25">
      <c r="H183" s="71"/>
    </row>
    <row r="184" spans="8:8" x14ac:dyDescent="0.25">
      <c r="H184" s="71"/>
    </row>
    <row r="185" spans="8:8" x14ac:dyDescent="0.25">
      <c r="H185" s="71"/>
    </row>
    <row r="186" spans="8:8" x14ac:dyDescent="0.25">
      <c r="H186" s="71"/>
    </row>
    <row r="187" spans="8:8" x14ac:dyDescent="0.25">
      <c r="H187" s="71"/>
    </row>
    <row r="188" spans="8:8" x14ac:dyDescent="0.25">
      <c r="H188" s="71"/>
    </row>
    <row r="189" spans="8:8" x14ac:dyDescent="0.25">
      <c r="H189" s="71"/>
    </row>
    <row r="190" spans="8:8" x14ac:dyDescent="0.25">
      <c r="H190" s="71"/>
    </row>
    <row r="191" spans="8:8" x14ac:dyDescent="0.25">
      <c r="H191" s="71"/>
    </row>
    <row r="192" spans="8:8" x14ac:dyDescent="0.25">
      <c r="H192" s="71"/>
    </row>
    <row r="193" spans="8:8" x14ac:dyDescent="0.25">
      <c r="H193" s="71"/>
    </row>
    <row r="194" spans="8:8" x14ac:dyDescent="0.25">
      <c r="H194" s="71"/>
    </row>
    <row r="195" spans="8:8" x14ac:dyDescent="0.25">
      <c r="H195" s="71"/>
    </row>
    <row r="196" spans="8:8" x14ac:dyDescent="0.25">
      <c r="H196" s="71"/>
    </row>
    <row r="197" spans="8:8" x14ac:dyDescent="0.25">
      <c r="H197" s="71"/>
    </row>
    <row r="198" spans="8:8" x14ac:dyDescent="0.25">
      <c r="H198" s="71"/>
    </row>
    <row r="199" spans="8:8" x14ac:dyDescent="0.25">
      <c r="H199" s="71"/>
    </row>
    <row r="200" spans="8:8" x14ac:dyDescent="0.25">
      <c r="H200" s="71"/>
    </row>
    <row r="201" spans="8:8" x14ac:dyDescent="0.25">
      <c r="H201" s="71"/>
    </row>
    <row r="202" spans="8:8" x14ac:dyDescent="0.25">
      <c r="H202" s="71"/>
    </row>
    <row r="203" spans="8:8" x14ac:dyDescent="0.25">
      <c r="H203" s="71"/>
    </row>
    <row r="204" spans="8:8" x14ac:dyDescent="0.25">
      <c r="H204" s="71"/>
    </row>
    <row r="205" spans="8:8" x14ac:dyDescent="0.25">
      <c r="H205" s="71"/>
    </row>
    <row r="206" spans="8:8" x14ac:dyDescent="0.25">
      <c r="H206" s="71"/>
    </row>
    <row r="207" spans="8:8" x14ac:dyDescent="0.25">
      <c r="H207" s="71"/>
    </row>
    <row r="208" spans="8:8" x14ac:dyDescent="0.25">
      <c r="H208" s="71"/>
    </row>
    <row r="209" spans="8:8" x14ac:dyDescent="0.25">
      <c r="H209" s="71"/>
    </row>
    <row r="210" spans="8:8" x14ac:dyDescent="0.25">
      <c r="H210" s="71"/>
    </row>
    <row r="211" spans="8:8" x14ac:dyDescent="0.25">
      <c r="H211" s="71"/>
    </row>
    <row r="212" spans="8:8" x14ac:dyDescent="0.25">
      <c r="H212" s="71"/>
    </row>
    <row r="213" spans="8:8" x14ac:dyDescent="0.25">
      <c r="H213" s="71"/>
    </row>
    <row r="214" spans="8:8" x14ac:dyDescent="0.25">
      <c r="H214" s="71"/>
    </row>
    <row r="215" spans="8:8" x14ac:dyDescent="0.25">
      <c r="H215" s="71"/>
    </row>
    <row r="216" spans="8:8" x14ac:dyDescent="0.25">
      <c r="H216" s="71"/>
    </row>
    <row r="217" spans="8:8" x14ac:dyDescent="0.25">
      <c r="H217" s="71"/>
    </row>
    <row r="218" spans="8:8" x14ac:dyDescent="0.25">
      <c r="H218" s="71"/>
    </row>
    <row r="219" spans="8:8" x14ac:dyDescent="0.25">
      <c r="H219" s="71"/>
    </row>
    <row r="220" spans="8:8" x14ac:dyDescent="0.25">
      <c r="H220" s="71"/>
    </row>
    <row r="221" spans="8:8" x14ac:dyDescent="0.25">
      <c r="H221" s="71"/>
    </row>
    <row r="222" spans="8:8" x14ac:dyDescent="0.25">
      <c r="H222" s="71"/>
    </row>
    <row r="223" spans="8:8" x14ac:dyDescent="0.25">
      <c r="H223" s="71"/>
    </row>
    <row r="224" spans="8:8" x14ac:dyDescent="0.25">
      <c r="H224" s="71"/>
    </row>
    <row r="225" spans="8:8" x14ac:dyDescent="0.25">
      <c r="H225" s="71"/>
    </row>
    <row r="226" spans="8:8" x14ac:dyDescent="0.25">
      <c r="H226" s="71"/>
    </row>
    <row r="227" spans="8:8" x14ac:dyDescent="0.25">
      <c r="H227" s="71"/>
    </row>
    <row r="228" spans="8:8" x14ac:dyDescent="0.25">
      <c r="H228" s="71"/>
    </row>
    <row r="229" spans="8:8" x14ac:dyDescent="0.25">
      <c r="H229" s="71"/>
    </row>
    <row r="230" spans="8:8" x14ac:dyDescent="0.25">
      <c r="H230" s="71"/>
    </row>
    <row r="231" spans="8:8" x14ac:dyDescent="0.25">
      <c r="H231" s="71"/>
    </row>
    <row r="232" spans="8:8" x14ac:dyDescent="0.25">
      <c r="H232" s="71"/>
    </row>
    <row r="233" spans="8:8" x14ac:dyDescent="0.25">
      <c r="H233" s="71"/>
    </row>
    <row r="234" spans="8:8" x14ac:dyDescent="0.25">
      <c r="H234" s="71"/>
    </row>
    <row r="235" spans="8:8" x14ac:dyDescent="0.25">
      <c r="H235" s="71"/>
    </row>
    <row r="236" spans="8:8" x14ac:dyDescent="0.25">
      <c r="H236" s="71"/>
    </row>
    <row r="237" spans="8:8" x14ac:dyDescent="0.25">
      <c r="H237" s="71"/>
    </row>
    <row r="238" spans="8:8" x14ac:dyDescent="0.25">
      <c r="H238" s="72"/>
    </row>
    <row r="239" spans="8:8" x14ac:dyDescent="0.25">
      <c r="H239" s="72"/>
    </row>
    <row r="240" spans="8:8" x14ac:dyDescent="0.25">
      <c r="H240" s="72"/>
    </row>
    <row r="241" spans="8:8" x14ac:dyDescent="0.25">
      <c r="H241" s="72"/>
    </row>
    <row r="242" spans="8:8" x14ac:dyDescent="0.25">
      <c r="H242" s="72"/>
    </row>
    <row r="243" spans="8:8" x14ac:dyDescent="0.25">
      <c r="H243" s="72"/>
    </row>
    <row r="244" spans="8:8" x14ac:dyDescent="0.25">
      <c r="H244" s="72"/>
    </row>
    <row r="245" spans="8:8" x14ac:dyDescent="0.25">
      <c r="H245" s="72"/>
    </row>
    <row r="246" spans="8:8" x14ac:dyDescent="0.25">
      <c r="H246" s="72"/>
    </row>
    <row r="247" spans="8:8" x14ac:dyDescent="0.25">
      <c r="H247" s="72"/>
    </row>
    <row r="248" spans="8:8" x14ac:dyDescent="0.25">
      <c r="H248" s="72"/>
    </row>
    <row r="249" spans="8:8" x14ac:dyDescent="0.25">
      <c r="H249" s="72"/>
    </row>
    <row r="250" spans="8:8" x14ac:dyDescent="0.25">
      <c r="H250" s="72"/>
    </row>
    <row r="251" spans="8:8" x14ac:dyDescent="0.25">
      <c r="H251" s="72"/>
    </row>
    <row r="252" spans="8:8" x14ac:dyDescent="0.25">
      <c r="H252" s="72"/>
    </row>
    <row r="253" spans="8:8" x14ac:dyDescent="0.25">
      <c r="H253" s="72"/>
    </row>
    <row r="254" spans="8:8" x14ac:dyDescent="0.25">
      <c r="H254" s="72"/>
    </row>
    <row r="255" spans="8:8" x14ac:dyDescent="0.25">
      <c r="H255" s="72"/>
    </row>
    <row r="256" spans="8:8" x14ac:dyDescent="0.25">
      <c r="H256" s="72"/>
    </row>
    <row r="257" spans="8:8" x14ac:dyDescent="0.25">
      <c r="H257" s="72"/>
    </row>
    <row r="258" spans="8:8" x14ac:dyDescent="0.25">
      <c r="H258" s="72"/>
    </row>
    <row r="259" spans="8:8" x14ac:dyDescent="0.25">
      <c r="H259" s="72"/>
    </row>
    <row r="260" spans="8:8" x14ac:dyDescent="0.25">
      <c r="H260" s="72"/>
    </row>
    <row r="261" spans="8:8" x14ac:dyDescent="0.25">
      <c r="H261" s="72"/>
    </row>
    <row r="262" spans="8:8" x14ac:dyDescent="0.25">
      <c r="H262" s="72"/>
    </row>
    <row r="263" spans="8:8" x14ac:dyDescent="0.25">
      <c r="H263" s="72"/>
    </row>
    <row r="264" spans="8:8" x14ac:dyDescent="0.25">
      <c r="H264" s="72"/>
    </row>
    <row r="265" spans="8:8" x14ac:dyDescent="0.25">
      <c r="H265" s="72"/>
    </row>
    <row r="266" spans="8:8" x14ac:dyDescent="0.25">
      <c r="H266" s="72"/>
    </row>
    <row r="267" spans="8:8" x14ac:dyDescent="0.25">
      <c r="H267" s="72"/>
    </row>
    <row r="268" spans="8:8" x14ac:dyDescent="0.25">
      <c r="H268" s="72"/>
    </row>
    <row r="269" spans="8:8" x14ac:dyDescent="0.25">
      <c r="H269" s="72"/>
    </row>
    <row r="270" spans="8:8" x14ac:dyDescent="0.25">
      <c r="H270" s="72"/>
    </row>
    <row r="271" spans="8:8" x14ac:dyDescent="0.25">
      <c r="H271" s="72"/>
    </row>
    <row r="272" spans="8:8" x14ac:dyDescent="0.25">
      <c r="H272" s="72"/>
    </row>
    <row r="273" spans="8:8" x14ac:dyDescent="0.25">
      <c r="H273" s="72"/>
    </row>
    <row r="274" spans="8:8" x14ac:dyDescent="0.25">
      <c r="H274" s="72"/>
    </row>
    <row r="275" spans="8:8" x14ac:dyDescent="0.25">
      <c r="H275" s="72"/>
    </row>
    <row r="276" spans="8:8" x14ac:dyDescent="0.25">
      <c r="H276" s="72"/>
    </row>
    <row r="277" spans="8:8" x14ac:dyDescent="0.25">
      <c r="H277" s="72"/>
    </row>
    <row r="278" spans="8:8" x14ac:dyDescent="0.25">
      <c r="H278" s="72"/>
    </row>
    <row r="279" spans="8:8" x14ac:dyDescent="0.25">
      <c r="H279" s="72"/>
    </row>
    <row r="280" spans="8:8" x14ac:dyDescent="0.25">
      <c r="H280" s="72"/>
    </row>
    <row r="281" spans="8:8" x14ac:dyDescent="0.25">
      <c r="H281" s="72"/>
    </row>
    <row r="282" spans="8:8" x14ac:dyDescent="0.25">
      <c r="H282" s="72"/>
    </row>
    <row r="283" spans="8:8" x14ac:dyDescent="0.25">
      <c r="H283" s="72"/>
    </row>
    <row r="284" spans="8:8" x14ac:dyDescent="0.25">
      <c r="H284" s="72"/>
    </row>
    <row r="285" spans="8:8" x14ac:dyDescent="0.25">
      <c r="H285" s="72"/>
    </row>
    <row r="286" spans="8:8" x14ac:dyDescent="0.25">
      <c r="H286" s="72"/>
    </row>
    <row r="287" spans="8:8" x14ac:dyDescent="0.25">
      <c r="H287" s="72"/>
    </row>
    <row r="288" spans="8:8" x14ac:dyDescent="0.25">
      <c r="H288" s="72"/>
    </row>
    <row r="289" spans="8:8" x14ac:dyDescent="0.25">
      <c r="H289" s="72"/>
    </row>
    <row r="290" spans="8:8" x14ac:dyDescent="0.25">
      <c r="H290" s="72"/>
    </row>
    <row r="291" spans="8:8" x14ac:dyDescent="0.25">
      <c r="H291" s="72"/>
    </row>
    <row r="292" spans="8:8" x14ac:dyDescent="0.25">
      <c r="H292" s="72"/>
    </row>
    <row r="293" spans="8:8" x14ac:dyDescent="0.25">
      <c r="H293" s="72"/>
    </row>
    <row r="294" spans="8:8" x14ac:dyDescent="0.25">
      <c r="H294" s="72"/>
    </row>
    <row r="295" spans="8:8" x14ac:dyDescent="0.25">
      <c r="H295" s="72"/>
    </row>
    <row r="296" spans="8:8" x14ac:dyDescent="0.25">
      <c r="H296" s="72"/>
    </row>
    <row r="297" spans="8:8" x14ac:dyDescent="0.25">
      <c r="H297" s="72"/>
    </row>
    <row r="298" spans="8:8" x14ac:dyDescent="0.25">
      <c r="H298" s="72"/>
    </row>
    <row r="299" spans="8:8" x14ac:dyDescent="0.25">
      <c r="H299" s="72"/>
    </row>
    <row r="300" spans="8:8" x14ac:dyDescent="0.25">
      <c r="H300" s="72"/>
    </row>
    <row r="301" spans="8:8" x14ac:dyDescent="0.25">
      <c r="H301" s="72"/>
    </row>
    <row r="302" spans="8:8" x14ac:dyDescent="0.25">
      <c r="H302" s="72"/>
    </row>
    <row r="303" spans="8:8" x14ac:dyDescent="0.25">
      <c r="H303" s="72"/>
    </row>
    <row r="304" spans="8:8" x14ac:dyDescent="0.25">
      <c r="H304" s="72"/>
    </row>
    <row r="305" spans="8:8" x14ac:dyDescent="0.25">
      <c r="H305" s="72"/>
    </row>
    <row r="306" spans="8:8" x14ac:dyDescent="0.25">
      <c r="H306" s="72"/>
    </row>
    <row r="307" spans="8:8" x14ac:dyDescent="0.25">
      <c r="H307" s="72"/>
    </row>
    <row r="308" spans="8:8" x14ac:dyDescent="0.25">
      <c r="H308" s="72"/>
    </row>
    <row r="309" spans="8:8" x14ac:dyDescent="0.25">
      <c r="H309" s="72"/>
    </row>
    <row r="310" spans="8:8" x14ac:dyDescent="0.25">
      <c r="H310" s="71"/>
    </row>
    <row r="311" spans="8:8" x14ac:dyDescent="0.25">
      <c r="H311" s="71"/>
    </row>
    <row r="312" spans="8:8" x14ac:dyDescent="0.25">
      <c r="H312" s="71"/>
    </row>
    <row r="313" spans="8:8" x14ac:dyDescent="0.25">
      <c r="H313" s="71"/>
    </row>
    <row r="314" spans="8:8" x14ac:dyDescent="0.25">
      <c r="H314" s="71"/>
    </row>
    <row r="315" spans="8:8" x14ac:dyDescent="0.25">
      <c r="H315" s="71"/>
    </row>
    <row r="316" spans="8:8" x14ac:dyDescent="0.25">
      <c r="H316" s="71"/>
    </row>
    <row r="317" spans="8:8" x14ac:dyDescent="0.25">
      <c r="H317" s="71"/>
    </row>
    <row r="318" spans="8:8" x14ac:dyDescent="0.25">
      <c r="H318" s="71"/>
    </row>
    <row r="319" spans="8:8" x14ac:dyDescent="0.25">
      <c r="H319" s="71"/>
    </row>
    <row r="320" spans="8:8" x14ac:dyDescent="0.25">
      <c r="H320" s="71"/>
    </row>
    <row r="321" spans="8:8" x14ac:dyDescent="0.25">
      <c r="H321" s="71"/>
    </row>
    <row r="322" spans="8:8" x14ac:dyDescent="0.25">
      <c r="H322" s="71"/>
    </row>
    <row r="323" spans="8:8" x14ac:dyDescent="0.25">
      <c r="H323" s="71"/>
    </row>
    <row r="324" spans="8:8" x14ac:dyDescent="0.25">
      <c r="H324" s="71"/>
    </row>
    <row r="325" spans="8:8" x14ac:dyDescent="0.25">
      <c r="H325" s="71"/>
    </row>
    <row r="326" spans="8:8" x14ac:dyDescent="0.25">
      <c r="H326" s="71"/>
    </row>
    <row r="327" spans="8:8" x14ac:dyDescent="0.25">
      <c r="H327" s="71"/>
    </row>
    <row r="328" spans="8:8" x14ac:dyDescent="0.25">
      <c r="H328" s="71"/>
    </row>
    <row r="329" spans="8:8" x14ac:dyDescent="0.25">
      <c r="H329" s="71"/>
    </row>
    <row r="330" spans="8:8" x14ac:dyDescent="0.25">
      <c r="H330" s="71"/>
    </row>
    <row r="331" spans="8:8" x14ac:dyDescent="0.25">
      <c r="H331" s="71"/>
    </row>
    <row r="332" spans="8:8" x14ac:dyDescent="0.25">
      <c r="H332" s="71"/>
    </row>
    <row r="333" spans="8:8" x14ac:dyDescent="0.25">
      <c r="H333" s="71"/>
    </row>
    <row r="334" spans="8:8" x14ac:dyDescent="0.25">
      <c r="H334" s="71"/>
    </row>
    <row r="335" spans="8:8" x14ac:dyDescent="0.25">
      <c r="H335" s="71"/>
    </row>
    <row r="336" spans="8:8" x14ac:dyDescent="0.25">
      <c r="H336" s="71"/>
    </row>
    <row r="337" spans="8:8" x14ac:dyDescent="0.25">
      <c r="H337" s="71"/>
    </row>
    <row r="338" spans="8:8" x14ac:dyDescent="0.25">
      <c r="H338" s="71"/>
    </row>
    <row r="339" spans="8:8" x14ac:dyDescent="0.25">
      <c r="H339" s="71"/>
    </row>
    <row r="340" spans="8:8" x14ac:dyDescent="0.25">
      <c r="H340" s="71"/>
    </row>
    <row r="341" spans="8:8" x14ac:dyDescent="0.25">
      <c r="H341" s="71"/>
    </row>
    <row r="342" spans="8:8" x14ac:dyDescent="0.25">
      <c r="H342" s="71"/>
    </row>
    <row r="343" spans="8:8" x14ac:dyDescent="0.25">
      <c r="H343" s="71"/>
    </row>
    <row r="344" spans="8:8" x14ac:dyDescent="0.25">
      <c r="H344" s="71"/>
    </row>
    <row r="345" spans="8:8" x14ac:dyDescent="0.25">
      <c r="H345" s="71"/>
    </row>
    <row r="346" spans="8:8" x14ac:dyDescent="0.25">
      <c r="H346" s="71"/>
    </row>
    <row r="347" spans="8:8" x14ac:dyDescent="0.25">
      <c r="H347" s="71"/>
    </row>
    <row r="348" spans="8:8" x14ac:dyDescent="0.25">
      <c r="H348" s="71"/>
    </row>
    <row r="349" spans="8:8" x14ac:dyDescent="0.25">
      <c r="H349" s="71"/>
    </row>
    <row r="350" spans="8:8" x14ac:dyDescent="0.25">
      <c r="H350" s="71"/>
    </row>
    <row r="351" spans="8:8" x14ac:dyDescent="0.25">
      <c r="H351" s="71"/>
    </row>
    <row r="352" spans="8:8" x14ac:dyDescent="0.25">
      <c r="H352" s="71"/>
    </row>
    <row r="353" spans="8:8" x14ac:dyDescent="0.25">
      <c r="H353" s="71"/>
    </row>
    <row r="354" spans="8:8" x14ac:dyDescent="0.25">
      <c r="H354" s="71"/>
    </row>
    <row r="355" spans="8:8" x14ac:dyDescent="0.25">
      <c r="H355" s="71"/>
    </row>
    <row r="356" spans="8:8" x14ac:dyDescent="0.25">
      <c r="H356" s="71"/>
    </row>
    <row r="357" spans="8:8" x14ac:dyDescent="0.25">
      <c r="H357" s="71"/>
    </row>
    <row r="358" spans="8:8" x14ac:dyDescent="0.25">
      <c r="H358" s="71"/>
    </row>
    <row r="359" spans="8:8" x14ac:dyDescent="0.25">
      <c r="H359" s="71"/>
    </row>
    <row r="360" spans="8:8" x14ac:dyDescent="0.25">
      <c r="H360" s="71"/>
    </row>
    <row r="361" spans="8:8" x14ac:dyDescent="0.25">
      <c r="H361" s="71"/>
    </row>
    <row r="362" spans="8:8" x14ac:dyDescent="0.25">
      <c r="H362" s="71"/>
    </row>
    <row r="363" spans="8:8" x14ac:dyDescent="0.25">
      <c r="H363" s="71"/>
    </row>
    <row r="364" spans="8:8" x14ac:dyDescent="0.25">
      <c r="H364" s="71"/>
    </row>
    <row r="365" spans="8:8" x14ac:dyDescent="0.25">
      <c r="H365" s="71"/>
    </row>
    <row r="366" spans="8:8" x14ac:dyDescent="0.25">
      <c r="H366" s="71"/>
    </row>
    <row r="367" spans="8:8" x14ac:dyDescent="0.25">
      <c r="H367" s="71"/>
    </row>
    <row r="368" spans="8:8" x14ac:dyDescent="0.25">
      <c r="H368" s="71"/>
    </row>
    <row r="369" spans="8:8" x14ac:dyDescent="0.25">
      <c r="H369" s="71"/>
    </row>
    <row r="370" spans="8:8" x14ac:dyDescent="0.25">
      <c r="H370" s="71"/>
    </row>
    <row r="371" spans="8:8" x14ac:dyDescent="0.25">
      <c r="H371" s="71"/>
    </row>
    <row r="372" spans="8:8" x14ac:dyDescent="0.25">
      <c r="H372" s="71"/>
    </row>
    <row r="373" spans="8:8" x14ac:dyDescent="0.25">
      <c r="H373" s="71"/>
    </row>
    <row r="374" spans="8:8" x14ac:dyDescent="0.25">
      <c r="H374" s="71"/>
    </row>
    <row r="375" spans="8:8" x14ac:dyDescent="0.25">
      <c r="H375" s="71"/>
    </row>
    <row r="376" spans="8:8" x14ac:dyDescent="0.25">
      <c r="H376" s="71"/>
    </row>
    <row r="377" spans="8:8" x14ac:dyDescent="0.25">
      <c r="H377" s="71"/>
    </row>
    <row r="378" spans="8:8" x14ac:dyDescent="0.25">
      <c r="H378" s="71"/>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sheetData>
  <mergeCells count="8">
    <mergeCell ref="J4:L4"/>
    <mergeCell ref="L22:L29"/>
    <mergeCell ref="B1:G1"/>
    <mergeCell ref="B2:H2"/>
    <mergeCell ref="I2:M2"/>
    <mergeCell ref="B3:D3"/>
    <mergeCell ref="E3:F3"/>
    <mergeCell ref="G3:H3"/>
  </mergeCells>
  <conditionalFormatting sqref="B74 B108 B40 D74 F74 D108 F108 F40 B6:G6">
    <cfRule type="expression" dxfId="102" priority="92" stopIfTrue="1">
      <formula>COUNTIF(Festivos,B6)&gt;0.9</formula>
    </cfRule>
    <cfRule type="expression" dxfId="101" priority="93" stopIfTrue="1">
      <formula>WEEKDAY(B6,2)=6</formula>
    </cfRule>
    <cfRule type="expression" dxfId="100" priority="94">
      <formula>WEEKDAY(B6,2)=7</formula>
    </cfRule>
  </conditionalFormatting>
  <conditionalFormatting sqref="B6:F6">
    <cfRule type="expression" dxfId="99" priority="91">
      <formula>WEEKDAY(B6)=1</formula>
    </cfRule>
  </conditionalFormatting>
  <conditionalFormatting sqref="B6:F6">
    <cfRule type="expression" dxfId="98" priority="90" stopIfTrue="1">
      <formula>WEEKDAY(B6)=1</formula>
    </cfRule>
  </conditionalFormatting>
  <conditionalFormatting sqref="D40">
    <cfRule type="expression" dxfId="97" priority="87" stopIfTrue="1">
      <formula>COUNTIF(Festivos,D40)&gt;0.9</formula>
    </cfRule>
    <cfRule type="expression" dxfId="96" priority="88" stopIfTrue="1">
      <formula>WEEKDAY(D40,2)=6</formula>
    </cfRule>
    <cfRule type="expression" dxfId="95" priority="89">
      <formula>WEEKDAY(D40,2)=7</formula>
    </cfRule>
  </conditionalFormatting>
  <conditionalFormatting sqref="B40">
    <cfRule type="expression" dxfId="94" priority="86" stopIfTrue="1">
      <formula>WEEKDAY(B40,2)=6</formula>
    </cfRule>
  </conditionalFormatting>
  <conditionalFormatting sqref="B40">
    <cfRule type="expression" dxfId="93" priority="83" stopIfTrue="1">
      <formula>COUNTIF(Festivos,B40)&gt;0.9</formula>
    </cfRule>
    <cfRule type="expression" dxfId="92" priority="84" stopIfTrue="1">
      <formula>WEEKDAY(B40,2)=6</formula>
    </cfRule>
    <cfRule type="expression" dxfId="91" priority="85">
      <formula>WEEKDAY(B40,2)=7</formula>
    </cfRule>
  </conditionalFormatting>
  <conditionalFormatting sqref="C40">
    <cfRule type="expression" dxfId="90" priority="80" stopIfTrue="1">
      <formula>COUNTIF(Festivos,C40)&gt;0.9</formula>
    </cfRule>
    <cfRule type="expression" dxfId="89" priority="81" stopIfTrue="1">
      <formula>WEEKDAY(C40,2)=6</formula>
    </cfRule>
    <cfRule type="expression" dxfId="88" priority="82">
      <formula>WEEKDAY(C40,2)=7</formula>
    </cfRule>
  </conditionalFormatting>
  <conditionalFormatting sqref="C40">
    <cfRule type="expression" dxfId="87" priority="79">
      <formula>WEEKDAY(C40)=1</formula>
    </cfRule>
  </conditionalFormatting>
  <conditionalFormatting sqref="C40">
    <cfRule type="expression" dxfId="86" priority="78" stopIfTrue="1">
      <formula>WEEKDAY(C40)=1</formula>
    </cfRule>
  </conditionalFormatting>
  <conditionalFormatting sqref="E40">
    <cfRule type="expression" dxfId="85" priority="75" stopIfTrue="1">
      <formula>COUNTIF(Festivos,E40)&gt;0.9</formula>
    </cfRule>
    <cfRule type="expression" dxfId="84" priority="76" stopIfTrue="1">
      <formula>WEEKDAY(E40,2)=6</formula>
    </cfRule>
    <cfRule type="expression" dxfId="83" priority="77">
      <formula>WEEKDAY(E40,2)=7</formula>
    </cfRule>
  </conditionalFormatting>
  <conditionalFormatting sqref="E40">
    <cfRule type="expression" dxfId="82" priority="74">
      <formula>WEEKDAY(E40)=1</formula>
    </cfRule>
  </conditionalFormatting>
  <conditionalFormatting sqref="E40">
    <cfRule type="expression" dxfId="81" priority="73" stopIfTrue="1">
      <formula>WEEKDAY(E40)=1</formula>
    </cfRule>
  </conditionalFormatting>
  <conditionalFormatting sqref="G40">
    <cfRule type="expression" dxfId="80" priority="70" stopIfTrue="1">
      <formula>COUNTIF(Festivos,G40)&gt;0.9</formula>
    </cfRule>
    <cfRule type="expression" dxfId="79" priority="71" stopIfTrue="1">
      <formula>WEEKDAY(G40,2)=6</formula>
    </cfRule>
    <cfRule type="expression" dxfId="78" priority="72">
      <formula>WEEKDAY(G40,2)=7</formula>
    </cfRule>
  </conditionalFormatting>
  <conditionalFormatting sqref="G40">
    <cfRule type="expression" dxfId="77" priority="69">
      <formula>WEEKDAY(G40)=1</formula>
    </cfRule>
  </conditionalFormatting>
  <conditionalFormatting sqref="G40">
    <cfRule type="expression" dxfId="76" priority="68" stopIfTrue="1">
      <formula>WEEKDAY(G40)=1</formula>
    </cfRule>
  </conditionalFormatting>
  <conditionalFormatting sqref="C74">
    <cfRule type="expression" dxfId="75" priority="65" stopIfTrue="1">
      <formula>COUNTIF(Festivos,C74)&gt;0.9</formula>
    </cfRule>
    <cfRule type="expression" dxfId="74" priority="66" stopIfTrue="1">
      <formula>WEEKDAY(C74,2)=6</formula>
    </cfRule>
    <cfRule type="expression" dxfId="73" priority="67">
      <formula>WEEKDAY(C74,2)=7</formula>
    </cfRule>
  </conditionalFormatting>
  <conditionalFormatting sqref="C74">
    <cfRule type="expression" dxfId="72" priority="64">
      <formula>WEEKDAY(C74)=1</formula>
    </cfRule>
  </conditionalFormatting>
  <conditionalFormatting sqref="C74">
    <cfRule type="expression" dxfId="71" priority="63" stopIfTrue="1">
      <formula>WEEKDAY(C74)=1</formula>
    </cfRule>
  </conditionalFormatting>
  <conditionalFormatting sqref="E74">
    <cfRule type="expression" dxfId="70" priority="60" stopIfTrue="1">
      <formula>COUNTIF(Festivos,E74)&gt;0.9</formula>
    </cfRule>
    <cfRule type="expression" dxfId="69" priority="61" stopIfTrue="1">
      <formula>WEEKDAY(E74,2)=6</formula>
    </cfRule>
    <cfRule type="expression" dxfId="68" priority="62">
      <formula>WEEKDAY(E74,2)=7</formula>
    </cfRule>
  </conditionalFormatting>
  <conditionalFormatting sqref="E74">
    <cfRule type="expression" dxfId="67" priority="59">
      <formula>WEEKDAY(E74)=1</formula>
    </cfRule>
  </conditionalFormatting>
  <conditionalFormatting sqref="E74">
    <cfRule type="expression" dxfId="66" priority="58" stopIfTrue="1">
      <formula>WEEKDAY(E74)=1</formula>
    </cfRule>
  </conditionalFormatting>
  <conditionalFormatting sqref="G74">
    <cfRule type="expression" dxfId="65" priority="55" stopIfTrue="1">
      <formula>COUNTIF(Festivos,G74)&gt;0.9</formula>
    </cfRule>
    <cfRule type="expression" dxfId="64" priority="56" stopIfTrue="1">
      <formula>WEEKDAY(G74,2)=6</formula>
    </cfRule>
    <cfRule type="expression" dxfId="63" priority="57">
      <formula>WEEKDAY(G74,2)=7</formula>
    </cfRule>
  </conditionalFormatting>
  <conditionalFormatting sqref="G74">
    <cfRule type="expression" dxfId="62" priority="54">
      <formula>WEEKDAY(G74)=1</formula>
    </cfRule>
  </conditionalFormatting>
  <conditionalFormatting sqref="G74">
    <cfRule type="expression" dxfId="61" priority="53" stopIfTrue="1">
      <formula>WEEKDAY(G74)=1</formula>
    </cfRule>
  </conditionalFormatting>
  <conditionalFormatting sqref="C108">
    <cfRule type="expression" dxfId="60" priority="50" stopIfTrue="1">
      <formula>COUNTIF(Festivos,C108)&gt;0.9</formula>
    </cfRule>
    <cfRule type="expression" dxfId="59" priority="51" stopIfTrue="1">
      <formula>WEEKDAY(C108,2)=6</formula>
    </cfRule>
    <cfRule type="expression" dxfId="58" priority="52">
      <formula>WEEKDAY(C108,2)=7</formula>
    </cfRule>
  </conditionalFormatting>
  <conditionalFormatting sqref="C108">
    <cfRule type="expression" dxfId="57" priority="49">
      <formula>WEEKDAY(C108)=1</formula>
    </cfRule>
  </conditionalFormatting>
  <conditionalFormatting sqref="C108">
    <cfRule type="expression" dxfId="56" priority="48" stopIfTrue="1">
      <formula>WEEKDAY(C108)=1</formula>
    </cfRule>
  </conditionalFormatting>
  <conditionalFormatting sqref="E108">
    <cfRule type="expression" dxfId="55" priority="45" stopIfTrue="1">
      <formula>COUNTIF(Festivos,E108)&gt;0.9</formula>
    </cfRule>
    <cfRule type="expression" dxfId="54" priority="46" stopIfTrue="1">
      <formula>WEEKDAY(E108,2)=6</formula>
    </cfRule>
    <cfRule type="expression" dxfId="53" priority="47">
      <formula>WEEKDAY(E108,2)=7</formula>
    </cfRule>
  </conditionalFormatting>
  <conditionalFormatting sqref="E108">
    <cfRule type="expression" dxfId="52" priority="44">
      <formula>WEEKDAY(E108)=1</formula>
    </cfRule>
  </conditionalFormatting>
  <conditionalFormatting sqref="E108">
    <cfRule type="expression" dxfId="51" priority="43" stopIfTrue="1">
      <formula>WEEKDAY(E108)=1</formula>
    </cfRule>
  </conditionalFormatting>
  <conditionalFormatting sqref="G108">
    <cfRule type="expression" dxfId="50" priority="40" stopIfTrue="1">
      <formula>COUNTIF(Festivos,G108)&gt;0.9</formula>
    </cfRule>
    <cfRule type="expression" dxfId="49" priority="41" stopIfTrue="1">
      <formula>WEEKDAY(G108,2)=6</formula>
    </cfRule>
    <cfRule type="expression" dxfId="48" priority="42">
      <formula>WEEKDAY(G108,2)=7</formula>
    </cfRule>
  </conditionalFormatting>
  <conditionalFormatting sqref="G108">
    <cfRule type="expression" dxfId="47" priority="39">
      <formula>WEEKDAY(G108)=1</formula>
    </cfRule>
  </conditionalFormatting>
  <conditionalFormatting sqref="G108">
    <cfRule type="expression" dxfId="46" priority="38" stopIfTrue="1">
      <formula>WEEKDAY(G108)=1</formula>
    </cfRule>
  </conditionalFormatting>
  <conditionalFormatting sqref="E6:E37 G7:G37 C40:C71 E40:E71 G40:G71 E74:E105 C108:C139 E108:E139 G108:G139 C6:C37">
    <cfRule type="expression" dxfId="45" priority="95" stopIfTrue="1">
      <formula xml:space="preserve"> AND($B$5,MATCH(B6,Descansos,0)&gt;0)</formula>
    </cfRule>
  </conditionalFormatting>
  <conditionalFormatting sqref="F38">
    <cfRule type="expression" dxfId="44" priority="35" stopIfTrue="1">
      <formula>WEEKDAY(F38,2)=6</formula>
    </cfRule>
  </conditionalFormatting>
  <conditionalFormatting sqref="B38">
    <cfRule type="expression" dxfId="43" priority="37" stopIfTrue="1">
      <formula>WEEKDAY(B38,2)=6</formula>
    </cfRule>
  </conditionalFormatting>
  <conditionalFormatting sqref="D38">
    <cfRule type="expression" dxfId="42" priority="36" stopIfTrue="1">
      <formula>WEEKDAY(D38,2)=6</formula>
    </cfRule>
  </conditionalFormatting>
  <conditionalFormatting sqref="D109:D139 F109:F139 B75:B105 D75:D105 B109:B139 D40:D71 F41:F70 B7:B38 F75:F105 B40:B71 D7:D38 F7:F38 B73 B107">
    <cfRule type="expression" dxfId="41" priority="96" stopIfTrue="1">
      <formula xml:space="preserve"> AND($B$5,MATCH(B7,Descansos,0)&gt;0)</formula>
    </cfRule>
  </conditionalFormatting>
  <conditionalFormatting sqref="E142 C4">
    <cfRule type="containsText" dxfId="40" priority="34" stopIfTrue="1" operator="containsText" text="vacaciones">
      <formula>NOT(ISERROR(SEARCH("vacaciones",C4)))</formula>
    </cfRule>
  </conditionalFormatting>
  <conditionalFormatting sqref="E6">
    <cfRule type="expression" dxfId="39" priority="97" stopIfTrue="1">
      <formula xml:space="preserve"> AND($B$5,MATCH(E6,Descansos,0)&gt;0)</formula>
    </cfRule>
    <cfRule type="expression" dxfId="38" priority="98" stopIfTrue="1">
      <formula xml:space="preserve"> AND(#REF!,MATCH(D6,Descansos,0)&gt;0)</formula>
    </cfRule>
  </conditionalFormatting>
  <conditionalFormatting sqref="G74">
    <cfRule type="expression" dxfId="37" priority="99" stopIfTrue="1">
      <formula xml:space="preserve"> AND($B$5,MATCH(F74,Descansos,0)&gt;0)</formula>
    </cfRule>
  </conditionalFormatting>
  <conditionalFormatting sqref="C74">
    <cfRule type="expression" dxfId="36" priority="100" stopIfTrue="1">
      <formula xml:space="preserve"> AND($B$5,MATCH(B74,Descansos,0)&gt;0)</formula>
    </cfRule>
  </conditionalFormatting>
  <conditionalFormatting sqref="B108:B139 B74:B105 B7:B38 B40:B71 D108:D139 F108:F139 D74:D105 D40:D71 F40:F70 F74:F105 D7:D38 F7:F38">
    <cfRule type="expression" dxfId="35" priority="101" stopIfTrue="1">
      <formula xml:space="preserve"> AND($C$5=TRUE,CHOOSE(WEEKDAY(B7),"Domingo","Lunes","Martes","Miércoles","Jueves","Viernes","Sábado")=$B$4)</formula>
    </cfRule>
    <cfRule type="expression" dxfId="34" priority="102" stopIfTrue="1">
      <formula xml:space="preserve"> AND($D$5=TRUE,CHOOSE(WEEKDAY(B7),"Domingo","Lunes","Martes","Miércoles","Jueves","Viernes","Sábado")=$D$4)</formula>
    </cfRule>
  </conditionalFormatting>
  <conditionalFormatting sqref="G6">
    <cfRule type="expression" dxfId="33" priority="32">
      <formula>WEEKDAY(G6)=1</formula>
    </cfRule>
  </conditionalFormatting>
  <conditionalFormatting sqref="G6">
    <cfRule type="expression" dxfId="32" priority="31" stopIfTrue="1">
      <formula>WEEKDAY(G6)=1</formula>
    </cfRule>
  </conditionalFormatting>
  <conditionalFormatting sqref="G6">
    <cfRule type="expression" dxfId="31" priority="33" stopIfTrue="1">
      <formula xml:space="preserve"> AND($B$5,MATCH(F6,Descansos,0)&gt;0)</formula>
    </cfRule>
  </conditionalFormatting>
  <conditionalFormatting sqref="H7 H18:H140">
    <cfRule type="notContainsBlanks" dxfId="30" priority="103" stopIfTrue="1">
      <formula>LEN(TRIM(H7))&gt;0</formula>
    </cfRule>
  </conditionalFormatting>
  <conditionalFormatting sqref="D4">
    <cfRule type="cellIs" dxfId="29" priority="30" stopIfTrue="1" operator="equal">
      <formula>"_____"</formula>
    </cfRule>
  </conditionalFormatting>
  <conditionalFormatting sqref="B4">
    <cfRule type="cellIs" dxfId="28" priority="29" stopIfTrue="1" operator="equal">
      <formula>"_____"</formula>
    </cfRule>
  </conditionalFormatting>
  <conditionalFormatting sqref="F140">
    <cfRule type="expression" dxfId="27" priority="3" stopIfTrue="1">
      <formula>WEEKDAY(F140,2)=6</formula>
    </cfRule>
  </conditionalFormatting>
  <conditionalFormatting sqref="D38">
    <cfRule type="expression" dxfId="26" priority="28" stopIfTrue="1">
      <formula>WEEKDAY(D38,2)=6</formula>
    </cfRule>
  </conditionalFormatting>
  <conditionalFormatting sqref="F38">
    <cfRule type="expression" dxfId="25" priority="27" stopIfTrue="1">
      <formula>WEEKDAY(F38,2)=6</formula>
    </cfRule>
  </conditionalFormatting>
  <conditionalFormatting sqref="B72">
    <cfRule type="expression" dxfId="24" priority="23" stopIfTrue="1">
      <formula>WEEKDAY(B72,2)=6</formula>
    </cfRule>
  </conditionalFormatting>
  <conditionalFormatting sqref="D72">
    <cfRule type="expression" dxfId="23" priority="22" stopIfTrue="1">
      <formula>WEEKDAY(D72,2)=6</formula>
    </cfRule>
  </conditionalFormatting>
  <conditionalFormatting sqref="F72">
    <cfRule type="expression" dxfId="22" priority="21" stopIfTrue="1">
      <formula>WEEKDAY(F72,2)=6</formula>
    </cfRule>
  </conditionalFormatting>
  <conditionalFormatting sqref="B72 D72 F72">
    <cfRule type="expression" dxfId="21" priority="24" stopIfTrue="1">
      <formula xml:space="preserve"> AND($B$5,MATCH(B72,Descansos,0)&gt;0)</formula>
    </cfRule>
  </conditionalFormatting>
  <conditionalFormatting sqref="B72 D72 F72">
    <cfRule type="expression" dxfId="20" priority="25" stopIfTrue="1">
      <formula xml:space="preserve"> AND($C$5=TRUE,CHOOSE(WEEKDAY(B72),"Domingo","Lunes","Martes","Miércoles","Jueves","Viernes","Sábado")=$B$4)</formula>
    </cfRule>
    <cfRule type="expression" dxfId="19" priority="26" stopIfTrue="1">
      <formula xml:space="preserve"> AND($D$5=TRUE,CHOOSE(WEEKDAY(B72),"Domingo","Lunes","Martes","Miércoles","Jueves","Viernes","Sábado")=$D$4)</formula>
    </cfRule>
  </conditionalFormatting>
  <conditionalFormatting sqref="D72">
    <cfRule type="expression" dxfId="18" priority="20" stopIfTrue="1">
      <formula>WEEKDAY(D72,2)=6</formula>
    </cfRule>
  </conditionalFormatting>
  <conditionalFormatting sqref="F72">
    <cfRule type="expression" dxfId="17" priority="19" stopIfTrue="1">
      <formula>WEEKDAY(F72,2)=6</formula>
    </cfRule>
  </conditionalFormatting>
  <conditionalFormatting sqref="B106">
    <cfRule type="expression" dxfId="16" priority="15" stopIfTrue="1">
      <formula>WEEKDAY(B106,2)=6</formula>
    </cfRule>
  </conditionalFormatting>
  <conditionalFormatting sqref="D106">
    <cfRule type="expression" dxfId="15" priority="14" stopIfTrue="1">
      <formula>WEEKDAY(D106,2)=6</formula>
    </cfRule>
  </conditionalFormatting>
  <conditionalFormatting sqref="F106">
    <cfRule type="expression" dxfId="14" priority="13" stopIfTrue="1">
      <formula>WEEKDAY(F106,2)=6</formula>
    </cfRule>
  </conditionalFormatting>
  <conditionalFormatting sqref="B106 D106 F106">
    <cfRule type="expression" dxfId="13" priority="16" stopIfTrue="1">
      <formula xml:space="preserve"> AND($B$5,MATCH(B106,Descansos,0)&gt;0)</formula>
    </cfRule>
  </conditionalFormatting>
  <conditionalFormatting sqref="B106 D106 F106">
    <cfRule type="expression" dxfId="12" priority="17" stopIfTrue="1">
      <formula xml:space="preserve"> AND($C$5=TRUE,CHOOSE(WEEKDAY(B106),"Domingo","Lunes","Martes","Miércoles","Jueves","Viernes","Sábado")=$B$4)</formula>
    </cfRule>
    <cfRule type="expression" dxfId="11" priority="18" stopIfTrue="1">
      <formula xml:space="preserve"> AND($D$5=TRUE,CHOOSE(WEEKDAY(B106),"Domingo","Lunes","Martes","Miércoles","Jueves","Viernes","Sábado")=$D$4)</formula>
    </cfRule>
  </conditionalFormatting>
  <conditionalFormatting sqref="D106">
    <cfRule type="expression" dxfId="10" priority="12" stopIfTrue="1">
      <formula>WEEKDAY(D106,2)=6</formula>
    </cfRule>
  </conditionalFormatting>
  <conditionalFormatting sqref="F106">
    <cfRule type="expression" dxfId="9" priority="11" stopIfTrue="1">
      <formula>WEEKDAY(F106,2)=6</formula>
    </cfRule>
  </conditionalFormatting>
  <conditionalFormatting sqref="B140">
    <cfRule type="expression" dxfId="8" priority="7" stopIfTrue="1">
      <formula>WEEKDAY(B140,2)=6</formula>
    </cfRule>
  </conditionalFormatting>
  <conditionalFormatting sqref="D140">
    <cfRule type="expression" dxfId="7" priority="6" stopIfTrue="1">
      <formula>WEEKDAY(D140,2)=6</formula>
    </cfRule>
  </conditionalFormatting>
  <conditionalFormatting sqref="F140">
    <cfRule type="expression" dxfId="6" priority="5" stopIfTrue="1">
      <formula>WEEKDAY(F140,2)=6</formula>
    </cfRule>
  </conditionalFormatting>
  <conditionalFormatting sqref="B140 D140 F140">
    <cfRule type="expression" dxfId="5" priority="8" stopIfTrue="1">
      <formula xml:space="preserve"> AND($B$5,MATCH(B140,Descansos,0)&gt;0)</formula>
    </cfRule>
  </conditionalFormatting>
  <conditionalFormatting sqref="B140 D140 F140">
    <cfRule type="expression" dxfId="4" priority="9" stopIfTrue="1">
      <formula xml:space="preserve"> AND($C$5=TRUE,CHOOSE(WEEKDAY(B140),"Domingo","Lunes","Martes","Miércoles","Jueves","Viernes","Sábado")=$B$4)</formula>
    </cfRule>
    <cfRule type="expression" dxfId="3" priority="10" stopIfTrue="1">
      <formula xml:space="preserve"> AND($D$5=TRUE,CHOOSE(WEEKDAY(B140),"Domingo","Lunes","Martes","Miércoles","Jueves","Viernes","Sábado")=$D$4)</formula>
    </cfRule>
  </conditionalFormatting>
  <conditionalFormatting sqref="D140">
    <cfRule type="expression" dxfId="2" priority="4" stopIfTrue="1">
      <formula>WEEKDAY(D140,2)=6</formula>
    </cfRule>
  </conditionalFormatting>
  <conditionalFormatting sqref="G75:G105">
    <cfRule type="expression" dxfId="1" priority="1" stopIfTrue="1">
      <formula xml:space="preserve"> AND($B$5,MATCH(F75,Descansos,0)&gt;0)</formula>
    </cfRule>
  </conditionalFormatting>
  <conditionalFormatting sqref="C75:C105">
    <cfRule type="expression" dxfId="0" priority="2" stopIfTrue="1">
      <formula xml:space="preserve"> AND($B$5,MATCH(B75,Descansos,0)&gt;0)</formula>
    </cfRule>
  </conditionalFormatting>
  <dataValidations count="2">
    <dataValidation type="list" showInputMessage="1" showErrorMessage="1" sqref="D4 IR4 SN4 ACJ4 AMF4 AWB4 BFX4 BPT4 BZP4 CJL4 CTH4 DDD4 DMZ4 DWV4 EGR4 EQN4 FAJ4 FKF4 FUB4 GDX4 GNT4 GXP4 HHL4 HRH4 IBD4 IKZ4 IUV4 JER4 JON4 JYJ4 KIF4 KSB4 LBX4 LLT4 LVP4 MFL4 MPH4 MZD4 NIZ4 NSV4 OCR4 OMN4 OWJ4 PGF4 PQB4 PZX4 QJT4 QTP4 RDL4 RNH4 RXD4 SGZ4 SQV4 TAR4 TKN4 TUJ4 UEF4 UOB4 UXX4 VHT4 VRP4 WBL4 WLH4 WVD4 D65540 IR65540 SN65540 ACJ65540 AMF65540 AWB65540 BFX65540 BPT65540 BZP65540 CJL65540 CTH65540 DDD65540 DMZ65540 DWV65540 EGR65540 EQN65540 FAJ65540 FKF65540 FUB65540 GDX65540 GNT65540 GXP65540 HHL65540 HRH65540 IBD65540 IKZ65540 IUV65540 JER65540 JON65540 JYJ65540 KIF65540 KSB65540 LBX65540 LLT65540 LVP65540 MFL65540 MPH65540 MZD65540 NIZ65540 NSV65540 OCR65540 OMN65540 OWJ65540 PGF65540 PQB65540 PZX65540 QJT65540 QTP65540 RDL65540 RNH65540 RXD65540 SGZ65540 SQV65540 TAR65540 TKN65540 TUJ65540 UEF65540 UOB65540 UXX65540 VHT65540 VRP65540 WBL65540 WLH65540 WVD65540 D131076 IR131076 SN131076 ACJ131076 AMF131076 AWB131076 BFX131076 BPT131076 BZP131076 CJL131076 CTH131076 DDD131076 DMZ131076 DWV131076 EGR131076 EQN131076 FAJ131076 FKF131076 FUB131076 GDX131076 GNT131076 GXP131076 HHL131076 HRH131076 IBD131076 IKZ131076 IUV131076 JER131076 JON131076 JYJ131076 KIF131076 KSB131076 LBX131076 LLT131076 LVP131076 MFL131076 MPH131076 MZD131076 NIZ131076 NSV131076 OCR131076 OMN131076 OWJ131076 PGF131076 PQB131076 PZX131076 QJT131076 QTP131076 RDL131076 RNH131076 RXD131076 SGZ131076 SQV131076 TAR131076 TKN131076 TUJ131076 UEF131076 UOB131076 UXX131076 VHT131076 VRP131076 WBL131076 WLH131076 WVD131076 D196612 IR196612 SN196612 ACJ196612 AMF196612 AWB196612 BFX196612 BPT196612 BZP196612 CJL196612 CTH196612 DDD196612 DMZ196612 DWV196612 EGR196612 EQN196612 FAJ196612 FKF196612 FUB196612 GDX196612 GNT196612 GXP196612 HHL196612 HRH196612 IBD196612 IKZ196612 IUV196612 JER196612 JON196612 JYJ196612 KIF196612 KSB196612 LBX196612 LLT196612 LVP196612 MFL196612 MPH196612 MZD196612 NIZ196612 NSV196612 OCR196612 OMN196612 OWJ196612 PGF196612 PQB196612 PZX196612 QJT196612 QTP196612 RDL196612 RNH196612 RXD196612 SGZ196612 SQV196612 TAR196612 TKN196612 TUJ196612 UEF196612 UOB196612 UXX196612 VHT196612 VRP196612 WBL196612 WLH196612 WVD196612 D262148 IR262148 SN262148 ACJ262148 AMF262148 AWB262148 BFX262148 BPT262148 BZP262148 CJL262148 CTH262148 DDD262148 DMZ262148 DWV262148 EGR262148 EQN262148 FAJ262148 FKF262148 FUB262148 GDX262148 GNT262148 GXP262148 HHL262148 HRH262148 IBD262148 IKZ262148 IUV262148 JER262148 JON262148 JYJ262148 KIF262148 KSB262148 LBX262148 LLT262148 LVP262148 MFL262148 MPH262148 MZD262148 NIZ262148 NSV262148 OCR262148 OMN262148 OWJ262148 PGF262148 PQB262148 PZX262148 QJT262148 QTP262148 RDL262148 RNH262148 RXD262148 SGZ262148 SQV262148 TAR262148 TKN262148 TUJ262148 UEF262148 UOB262148 UXX262148 VHT262148 VRP262148 WBL262148 WLH262148 WVD262148 D327684 IR327684 SN327684 ACJ327684 AMF327684 AWB327684 BFX327684 BPT327684 BZP327684 CJL327684 CTH327684 DDD327684 DMZ327684 DWV327684 EGR327684 EQN327684 FAJ327684 FKF327684 FUB327684 GDX327684 GNT327684 GXP327684 HHL327684 HRH327684 IBD327684 IKZ327684 IUV327684 JER327684 JON327684 JYJ327684 KIF327684 KSB327684 LBX327684 LLT327684 LVP327684 MFL327684 MPH327684 MZD327684 NIZ327684 NSV327684 OCR327684 OMN327684 OWJ327684 PGF327684 PQB327684 PZX327684 QJT327684 QTP327684 RDL327684 RNH327684 RXD327684 SGZ327684 SQV327684 TAR327684 TKN327684 TUJ327684 UEF327684 UOB327684 UXX327684 VHT327684 VRP327684 WBL327684 WLH327684 WVD327684 D393220 IR393220 SN393220 ACJ393220 AMF393220 AWB393220 BFX393220 BPT393220 BZP393220 CJL393220 CTH393220 DDD393220 DMZ393220 DWV393220 EGR393220 EQN393220 FAJ393220 FKF393220 FUB393220 GDX393220 GNT393220 GXP393220 HHL393220 HRH393220 IBD393220 IKZ393220 IUV393220 JER393220 JON393220 JYJ393220 KIF393220 KSB393220 LBX393220 LLT393220 LVP393220 MFL393220 MPH393220 MZD393220 NIZ393220 NSV393220 OCR393220 OMN393220 OWJ393220 PGF393220 PQB393220 PZX393220 QJT393220 QTP393220 RDL393220 RNH393220 RXD393220 SGZ393220 SQV393220 TAR393220 TKN393220 TUJ393220 UEF393220 UOB393220 UXX393220 VHT393220 VRP393220 WBL393220 WLH393220 WVD393220 D458756 IR458756 SN458756 ACJ458756 AMF458756 AWB458756 BFX458756 BPT458756 BZP458756 CJL458756 CTH458756 DDD458756 DMZ458756 DWV458756 EGR458756 EQN458756 FAJ458756 FKF458756 FUB458756 GDX458756 GNT458756 GXP458756 HHL458756 HRH458756 IBD458756 IKZ458756 IUV458756 JER458756 JON458756 JYJ458756 KIF458756 KSB458756 LBX458756 LLT458756 LVP458756 MFL458756 MPH458756 MZD458756 NIZ458756 NSV458756 OCR458756 OMN458756 OWJ458756 PGF458756 PQB458756 PZX458756 QJT458756 QTP458756 RDL458756 RNH458756 RXD458756 SGZ458756 SQV458756 TAR458756 TKN458756 TUJ458756 UEF458756 UOB458756 UXX458756 VHT458756 VRP458756 WBL458756 WLH458756 WVD458756 D524292 IR524292 SN524292 ACJ524292 AMF524292 AWB524292 BFX524292 BPT524292 BZP524292 CJL524292 CTH524292 DDD524292 DMZ524292 DWV524292 EGR524292 EQN524292 FAJ524292 FKF524292 FUB524292 GDX524292 GNT524292 GXP524292 HHL524292 HRH524292 IBD524292 IKZ524292 IUV524292 JER524292 JON524292 JYJ524292 KIF524292 KSB524292 LBX524292 LLT524292 LVP524292 MFL524292 MPH524292 MZD524292 NIZ524292 NSV524292 OCR524292 OMN524292 OWJ524292 PGF524292 PQB524292 PZX524292 QJT524292 QTP524292 RDL524292 RNH524292 RXD524292 SGZ524292 SQV524292 TAR524292 TKN524292 TUJ524292 UEF524292 UOB524292 UXX524292 VHT524292 VRP524292 WBL524292 WLH524292 WVD524292 D589828 IR589828 SN589828 ACJ589828 AMF589828 AWB589828 BFX589828 BPT589828 BZP589828 CJL589828 CTH589828 DDD589828 DMZ589828 DWV589828 EGR589828 EQN589828 FAJ589828 FKF589828 FUB589828 GDX589828 GNT589828 GXP589828 HHL589828 HRH589828 IBD589828 IKZ589828 IUV589828 JER589828 JON589828 JYJ589828 KIF589828 KSB589828 LBX589828 LLT589828 LVP589828 MFL589828 MPH589828 MZD589828 NIZ589828 NSV589828 OCR589828 OMN589828 OWJ589828 PGF589828 PQB589828 PZX589828 QJT589828 QTP589828 RDL589828 RNH589828 RXD589828 SGZ589828 SQV589828 TAR589828 TKN589828 TUJ589828 UEF589828 UOB589828 UXX589828 VHT589828 VRP589828 WBL589828 WLH589828 WVD589828 D655364 IR655364 SN655364 ACJ655364 AMF655364 AWB655364 BFX655364 BPT655364 BZP655364 CJL655364 CTH655364 DDD655364 DMZ655364 DWV655364 EGR655364 EQN655364 FAJ655364 FKF655364 FUB655364 GDX655364 GNT655364 GXP655364 HHL655364 HRH655364 IBD655364 IKZ655364 IUV655364 JER655364 JON655364 JYJ655364 KIF655364 KSB655364 LBX655364 LLT655364 LVP655364 MFL655364 MPH655364 MZD655364 NIZ655364 NSV655364 OCR655364 OMN655364 OWJ655364 PGF655364 PQB655364 PZX655364 QJT655364 QTP655364 RDL655364 RNH655364 RXD655364 SGZ655364 SQV655364 TAR655364 TKN655364 TUJ655364 UEF655364 UOB655364 UXX655364 VHT655364 VRP655364 WBL655364 WLH655364 WVD655364 D720900 IR720900 SN720900 ACJ720900 AMF720900 AWB720900 BFX720900 BPT720900 BZP720900 CJL720900 CTH720900 DDD720900 DMZ720900 DWV720900 EGR720900 EQN720900 FAJ720900 FKF720900 FUB720900 GDX720900 GNT720900 GXP720900 HHL720900 HRH720900 IBD720900 IKZ720900 IUV720900 JER720900 JON720900 JYJ720900 KIF720900 KSB720900 LBX720900 LLT720900 LVP720900 MFL720900 MPH720900 MZD720900 NIZ720900 NSV720900 OCR720900 OMN720900 OWJ720900 PGF720900 PQB720900 PZX720900 QJT720900 QTP720900 RDL720900 RNH720900 RXD720900 SGZ720900 SQV720900 TAR720900 TKN720900 TUJ720900 UEF720900 UOB720900 UXX720900 VHT720900 VRP720900 WBL720900 WLH720900 WVD720900 D786436 IR786436 SN786436 ACJ786436 AMF786436 AWB786436 BFX786436 BPT786436 BZP786436 CJL786436 CTH786436 DDD786436 DMZ786436 DWV786436 EGR786436 EQN786436 FAJ786436 FKF786436 FUB786436 GDX786436 GNT786436 GXP786436 HHL786436 HRH786436 IBD786436 IKZ786436 IUV786436 JER786436 JON786436 JYJ786436 KIF786436 KSB786436 LBX786436 LLT786436 LVP786436 MFL786436 MPH786436 MZD786436 NIZ786436 NSV786436 OCR786436 OMN786436 OWJ786436 PGF786436 PQB786436 PZX786436 QJT786436 QTP786436 RDL786436 RNH786436 RXD786436 SGZ786436 SQV786436 TAR786436 TKN786436 TUJ786436 UEF786436 UOB786436 UXX786436 VHT786436 VRP786436 WBL786436 WLH786436 WVD786436 D851972 IR851972 SN851972 ACJ851972 AMF851972 AWB851972 BFX851972 BPT851972 BZP851972 CJL851972 CTH851972 DDD851972 DMZ851972 DWV851972 EGR851972 EQN851972 FAJ851972 FKF851972 FUB851972 GDX851972 GNT851972 GXP851972 HHL851972 HRH851972 IBD851972 IKZ851972 IUV851972 JER851972 JON851972 JYJ851972 KIF851972 KSB851972 LBX851972 LLT851972 LVP851972 MFL851972 MPH851972 MZD851972 NIZ851972 NSV851972 OCR851972 OMN851972 OWJ851972 PGF851972 PQB851972 PZX851972 QJT851972 QTP851972 RDL851972 RNH851972 RXD851972 SGZ851972 SQV851972 TAR851972 TKN851972 TUJ851972 UEF851972 UOB851972 UXX851972 VHT851972 VRP851972 WBL851972 WLH851972 WVD851972 D917508 IR917508 SN917508 ACJ917508 AMF917508 AWB917508 BFX917508 BPT917508 BZP917508 CJL917508 CTH917508 DDD917508 DMZ917508 DWV917508 EGR917508 EQN917508 FAJ917508 FKF917508 FUB917508 GDX917508 GNT917508 GXP917508 HHL917508 HRH917508 IBD917508 IKZ917508 IUV917508 JER917508 JON917508 JYJ917508 KIF917508 KSB917508 LBX917508 LLT917508 LVP917508 MFL917508 MPH917508 MZD917508 NIZ917508 NSV917508 OCR917508 OMN917508 OWJ917508 PGF917508 PQB917508 PZX917508 QJT917508 QTP917508 RDL917508 RNH917508 RXD917508 SGZ917508 SQV917508 TAR917508 TKN917508 TUJ917508 UEF917508 UOB917508 UXX917508 VHT917508 VRP917508 WBL917508 WLH917508 WVD917508 D983044 IR983044 SN983044 ACJ983044 AMF983044 AWB983044 BFX983044 BPT983044 BZP983044 CJL983044 CTH983044 DDD983044 DMZ983044 DWV983044 EGR983044 EQN983044 FAJ983044 FKF983044 FUB983044 GDX983044 GNT983044 GXP983044 HHL983044 HRH983044 IBD983044 IKZ983044 IUV983044 JER983044 JON983044 JYJ983044 KIF983044 KSB983044 LBX983044 LLT983044 LVP983044 MFL983044 MPH983044 MZD983044 NIZ983044 NSV983044 OCR983044 OMN983044 OWJ983044 PGF983044 PQB983044 PZX983044 QJT983044 QTP983044 RDL983044 RNH983044 RXD983044 SGZ983044 SQV983044 TAR983044 TKN983044 TUJ983044 UEF983044 UOB983044 UXX983044 VHT983044 VRP983044 WBL983044 WLH983044 WVD983044">
      <formula1>"Lunes,Martes,Miércoles,Jueves,Viernes,Sábado,Domingo,_____"</formula1>
    </dataValidation>
    <dataValidation type="list" allowBlank="1" showInputMessage="1" showErrorMessage="1" sqref="B4 IP4 SL4 ACH4 AMD4 AVZ4 BFV4 BPR4 BZN4 CJJ4 CTF4 DDB4 DMX4 DWT4 EGP4 EQL4 FAH4 FKD4 FTZ4 GDV4 GNR4 GXN4 HHJ4 HRF4 IBB4 IKX4 IUT4 JEP4 JOL4 JYH4 KID4 KRZ4 LBV4 LLR4 LVN4 MFJ4 MPF4 MZB4 NIX4 NST4 OCP4 OML4 OWH4 PGD4 PPZ4 PZV4 QJR4 QTN4 RDJ4 RNF4 RXB4 SGX4 SQT4 TAP4 TKL4 TUH4 UED4 UNZ4 UXV4 VHR4 VRN4 WBJ4 WLF4 WVB4 B65540 IP65540 SL65540 ACH65540 AMD65540 AVZ65540 BFV65540 BPR65540 BZN65540 CJJ65540 CTF65540 DDB65540 DMX65540 DWT65540 EGP65540 EQL65540 FAH65540 FKD65540 FTZ65540 GDV65540 GNR65540 GXN65540 HHJ65540 HRF65540 IBB65540 IKX65540 IUT65540 JEP65540 JOL65540 JYH65540 KID65540 KRZ65540 LBV65540 LLR65540 LVN65540 MFJ65540 MPF65540 MZB65540 NIX65540 NST65540 OCP65540 OML65540 OWH65540 PGD65540 PPZ65540 PZV65540 QJR65540 QTN65540 RDJ65540 RNF65540 RXB65540 SGX65540 SQT65540 TAP65540 TKL65540 TUH65540 UED65540 UNZ65540 UXV65540 VHR65540 VRN65540 WBJ65540 WLF65540 WVB65540 B131076 IP131076 SL131076 ACH131076 AMD131076 AVZ131076 BFV131076 BPR131076 BZN131076 CJJ131076 CTF131076 DDB131076 DMX131076 DWT131076 EGP131076 EQL131076 FAH131076 FKD131076 FTZ131076 GDV131076 GNR131076 GXN131076 HHJ131076 HRF131076 IBB131076 IKX131076 IUT131076 JEP131076 JOL131076 JYH131076 KID131076 KRZ131076 LBV131076 LLR131076 LVN131076 MFJ131076 MPF131076 MZB131076 NIX131076 NST131076 OCP131076 OML131076 OWH131076 PGD131076 PPZ131076 PZV131076 QJR131076 QTN131076 RDJ131076 RNF131076 RXB131076 SGX131076 SQT131076 TAP131076 TKL131076 TUH131076 UED131076 UNZ131076 UXV131076 VHR131076 VRN131076 WBJ131076 WLF131076 WVB131076 B196612 IP196612 SL196612 ACH196612 AMD196612 AVZ196612 BFV196612 BPR196612 BZN196612 CJJ196612 CTF196612 DDB196612 DMX196612 DWT196612 EGP196612 EQL196612 FAH196612 FKD196612 FTZ196612 GDV196612 GNR196612 GXN196612 HHJ196612 HRF196612 IBB196612 IKX196612 IUT196612 JEP196612 JOL196612 JYH196612 KID196612 KRZ196612 LBV196612 LLR196612 LVN196612 MFJ196612 MPF196612 MZB196612 NIX196612 NST196612 OCP196612 OML196612 OWH196612 PGD196612 PPZ196612 PZV196612 QJR196612 QTN196612 RDJ196612 RNF196612 RXB196612 SGX196612 SQT196612 TAP196612 TKL196612 TUH196612 UED196612 UNZ196612 UXV196612 VHR196612 VRN196612 WBJ196612 WLF196612 WVB196612 B262148 IP262148 SL262148 ACH262148 AMD262148 AVZ262148 BFV262148 BPR262148 BZN262148 CJJ262148 CTF262148 DDB262148 DMX262148 DWT262148 EGP262148 EQL262148 FAH262148 FKD262148 FTZ262148 GDV262148 GNR262148 GXN262148 HHJ262148 HRF262148 IBB262148 IKX262148 IUT262148 JEP262148 JOL262148 JYH262148 KID262148 KRZ262148 LBV262148 LLR262148 LVN262148 MFJ262148 MPF262148 MZB262148 NIX262148 NST262148 OCP262148 OML262148 OWH262148 PGD262148 PPZ262148 PZV262148 QJR262148 QTN262148 RDJ262148 RNF262148 RXB262148 SGX262148 SQT262148 TAP262148 TKL262148 TUH262148 UED262148 UNZ262148 UXV262148 VHR262148 VRN262148 WBJ262148 WLF262148 WVB262148 B327684 IP327684 SL327684 ACH327684 AMD327684 AVZ327684 BFV327684 BPR327684 BZN327684 CJJ327684 CTF327684 DDB327684 DMX327684 DWT327684 EGP327684 EQL327684 FAH327684 FKD327684 FTZ327684 GDV327684 GNR327684 GXN327684 HHJ327684 HRF327684 IBB327684 IKX327684 IUT327684 JEP327684 JOL327684 JYH327684 KID327684 KRZ327684 LBV327684 LLR327684 LVN327684 MFJ327684 MPF327684 MZB327684 NIX327684 NST327684 OCP327684 OML327684 OWH327684 PGD327684 PPZ327684 PZV327684 QJR327684 QTN327684 RDJ327684 RNF327684 RXB327684 SGX327684 SQT327684 TAP327684 TKL327684 TUH327684 UED327684 UNZ327684 UXV327684 VHR327684 VRN327684 WBJ327684 WLF327684 WVB327684 B393220 IP393220 SL393220 ACH393220 AMD393220 AVZ393220 BFV393220 BPR393220 BZN393220 CJJ393220 CTF393220 DDB393220 DMX393220 DWT393220 EGP393220 EQL393220 FAH393220 FKD393220 FTZ393220 GDV393220 GNR393220 GXN393220 HHJ393220 HRF393220 IBB393220 IKX393220 IUT393220 JEP393220 JOL393220 JYH393220 KID393220 KRZ393220 LBV393220 LLR393220 LVN393220 MFJ393220 MPF393220 MZB393220 NIX393220 NST393220 OCP393220 OML393220 OWH393220 PGD393220 PPZ393220 PZV393220 QJR393220 QTN393220 RDJ393220 RNF393220 RXB393220 SGX393220 SQT393220 TAP393220 TKL393220 TUH393220 UED393220 UNZ393220 UXV393220 VHR393220 VRN393220 WBJ393220 WLF393220 WVB393220 B458756 IP458756 SL458756 ACH458756 AMD458756 AVZ458756 BFV458756 BPR458756 BZN458756 CJJ458756 CTF458756 DDB458756 DMX458756 DWT458756 EGP458756 EQL458756 FAH458756 FKD458756 FTZ458756 GDV458756 GNR458756 GXN458756 HHJ458756 HRF458756 IBB458756 IKX458756 IUT458756 JEP458756 JOL458756 JYH458756 KID458756 KRZ458756 LBV458756 LLR458756 LVN458756 MFJ458756 MPF458756 MZB458756 NIX458756 NST458756 OCP458756 OML458756 OWH458756 PGD458756 PPZ458756 PZV458756 QJR458756 QTN458756 RDJ458756 RNF458756 RXB458756 SGX458756 SQT458756 TAP458756 TKL458756 TUH458756 UED458756 UNZ458756 UXV458756 VHR458756 VRN458756 WBJ458756 WLF458756 WVB458756 B524292 IP524292 SL524292 ACH524292 AMD524292 AVZ524292 BFV524292 BPR524292 BZN524292 CJJ524292 CTF524292 DDB524292 DMX524292 DWT524292 EGP524292 EQL524292 FAH524292 FKD524292 FTZ524292 GDV524292 GNR524292 GXN524292 HHJ524292 HRF524292 IBB524292 IKX524292 IUT524292 JEP524292 JOL524292 JYH524292 KID524292 KRZ524292 LBV524292 LLR524292 LVN524292 MFJ524292 MPF524292 MZB524292 NIX524292 NST524292 OCP524292 OML524292 OWH524292 PGD524292 PPZ524292 PZV524292 QJR524292 QTN524292 RDJ524292 RNF524292 RXB524292 SGX524292 SQT524292 TAP524292 TKL524292 TUH524292 UED524292 UNZ524292 UXV524292 VHR524292 VRN524292 WBJ524292 WLF524292 WVB524292 B589828 IP589828 SL589828 ACH589828 AMD589828 AVZ589828 BFV589828 BPR589828 BZN589828 CJJ589828 CTF589828 DDB589828 DMX589828 DWT589828 EGP589828 EQL589828 FAH589828 FKD589828 FTZ589828 GDV589828 GNR589828 GXN589828 HHJ589828 HRF589828 IBB589828 IKX589828 IUT589828 JEP589828 JOL589828 JYH589828 KID589828 KRZ589828 LBV589828 LLR589828 LVN589828 MFJ589828 MPF589828 MZB589828 NIX589828 NST589828 OCP589828 OML589828 OWH589828 PGD589828 PPZ589828 PZV589828 QJR589828 QTN589828 RDJ589828 RNF589828 RXB589828 SGX589828 SQT589828 TAP589828 TKL589828 TUH589828 UED589828 UNZ589828 UXV589828 VHR589828 VRN589828 WBJ589828 WLF589828 WVB589828 B655364 IP655364 SL655364 ACH655364 AMD655364 AVZ655364 BFV655364 BPR655364 BZN655364 CJJ655364 CTF655364 DDB655364 DMX655364 DWT655364 EGP655364 EQL655364 FAH655364 FKD655364 FTZ655364 GDV655364 GNR655364 GXN655364 HHJ655364 HRF655364 IBB655364 IKX655364 IUT655364 JEP655364 JOL655364 JYH655364 KID655364 KRZ655364 LBV655364 LLR655364 LVN655364 MFJ655364 MPF655364 MZB655364 NIX655364 NST655364 OCP655364 OML655364 OWH655364 PGD655364 PPZ655364 PZV655364 QJR655364 QTN655364 RDJ655364 RNF655364 RXB655364 SGX655364 SQT655364 TAP655364 TKL655364 TUH655364 UED655364 UNZ655364 UXV655364 VHR655364 VRN655364 WBJ655364 WLF655364 WVB655364 B720900 IP720900 SL720900 ACH720900 AMD720900 AVZ720900 BFV720900 BPR720900 BZN720900 CJJ720900 CTF720900 DDB720900 DMX720900 DWT720900 EGP720900 EQL720900 FAH720900 FKD720900 FTZ720900 GDV720900 GNR720900 GXN720900 HHJ720900 HRF720900 IBB720900 IKX720900 IUT720900 JEP720900 JOL720900 JYH720900 KID720900 KRZ720900 LBV720900 LLR720900 LVN720900 MFJ720900 MPF720900 MZB720900 NIX720900 NST720900 OCP720900 OML720900 OWH720900 PGD720900 PPZ720900 PZV720900 QJR720900 QTN720900 RDJ720900 RNF720900 RXB720900 SGX720900 SQT720900 TAP720900 TKL720900 TUH720900 UED720900 UNZ720900 UXV720900 VHR720900 VRN720900 WBJ720900 WLF720900 WVB720900 B786436 IP786436 SL786436 ACH786436 AMD786436 AVZ786436 BFV786436 BPR786436 BZN786436 CJJ786436 CTF786436 DDB786436 DMX786436 DWT786436 EGP786436 EQL786436 FAH786436 FKD786436 FTZ786436 GDV786436 GNR786436 GXN786436 HHJ786436 HRF786436 IBB786436 IKX786436 IUT786436 JEP786436 JOL786436 JYH786436 KID786436 KRZ786436 LBV786436 LLR786436 LVN786436 MFJ786436 MPF786436 MZB786436 NIX786436 NST786436 OCP786436 OML786436 OWH786436 PGD786436 PPZ786436 PZV786436 QJR786436 QTN786436 RDJ786436 RNF786436 RXB786436 SGX786436 SQT786436 TAP786436 TKL786436 TUH786436 UED786436 UNZ786436 UXV786436 VHR786436 VRN786436 WBJ786436 WLF786436 WVB786436 B851972 IP851972 SL851972 ACH851972 AMD851972 AVZ851972 BFV851972 BPR851972 BZN851972 CJJ851972 CTF851972 DDB851972 DMX851972 DWT851972 EGP851972 EQL851972 FAH851972 FKD851972 FTZ851972 GDV851972 GNR851972 GXN851972 HHJ851972 HRF851972 IBB851972 IKX851972 IUT851972 JEP851972 JOL851972 JYH851972 KID851972 KRZ851972 LBV851972 LLR851972 LVN851972 MFJ851972 MPF851972 MZB851972 NIX851972 NST851972 OCP851972 OML851972 OWH851972 PGD851972 PPZ851972 PZV851972 QJR851972 QTN851972 RDJ851972 RNF851972 RXB851972 SGX851972 SQT851972 TAP851972 TKL851972 TUH851972 UED851972 UNZ851972 UXV851972 VHR851972 VRN851972 WBJ851972 WLF851972 WVB851972 B917508 IP917508 SL917508 ACH917508 AMD917508 AVZ917508 BFV917508 BPR917508 BZN917508 CJJ917508 CTF917508 DDB917508 DMX917508 DWT917508 EGP917508 EQL917508 FAH917508 FKD917508 FTZ917508 GDV917508 GNR917508 GXN917508 HHJ917508 HRF917508 IBB917508 IKX917508 IUT917508 JEP917508 JOL917508 JYH917508 KID917508 KRZ917508 LBV917508 LLR917508 LVN917508 MFJ917508 MPF917508 MZB917508 NIX917508 NST917508 OCP917508 OML917508 OWH917508 PGD917508 PPZ917508 PZV917508 QJR917508 QTN917508 RDJ917508 RNF917508 RXB917508 SGX917508 SQT917508 TAP917508 TKL917508 TUH917508 UED917508 UNZ917508 UXV917508 VHR917508 VRN917508 WBJ917508 WLF917508 WVB917508 B983044 IP983044 SL983044 ACH983044 AMD983044 AVZ983044 BFV983044 BPR983044 BZN983044 CJJ983044 CTF983044 DDB983044 DMX983044 DWT983044 EGP983044 EQL983044 FAH983044 FKD983044 FTZ983044 GDV983044 GNR983044 GXN983044 HHJ983044 HRF983044 IBB983044 IKX983044 IUT983044 JEP983044 JOL983044 JYH983044 KID983044 KRZ983044 LBV983044 LLR983044 LVN983044 MFJ983044 MPF983044 MZB983044 NIX983044 NST983044 OCP983044 OML983044 OWH983044 PGD983044 PPZ983044 PZV983044 QJR983044 QTN983044 RDJ983044 RNF983044 RXB983044 SGX983044 SQT983044 TAP983044 TKL983044 TUH983044 UED983044 UNZ983044 UXV983044 VHR983044 VRN983044 WBJ983044 WLF983044 WVB983044">
      <formula1>"Lunes,Martes,Miércoles,Jueves,Viernes,Sábado,Domingo,_____"</formula1>
    </dataValidation>
  </dataValidations>
  <hyperlinks>
    <hyperlink ref="I2:K2" r:id="rId1" display="Enlace página Plantillas de excelgratis.com"/>
  </hyperlinks>
  <pageMargins left="0.7" right="0.7" top="0.75" bottom="0.75" header="0.3" footer="0.3"/>
  <ignoredErrors>
    <ignoredError sqref="C7:F13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Scroll Bar 1">
              <controlPr defaultSize="0" autoPict="0">
                <anchor moveWithCells="1">
                  <from>
                    <xdr:col>5</xdr:col>
                    <xdr:colOff>523875</xdr:colOff>
                    <xdr:row>3</xdr:row>
                    <xdr:rowOff>9525</xdr:rowOff>
                  </from>
                  <to>
                    <xdr:col>5</xdr:col>
                    <xdr:colOff>1009650</xdr:colOff>
                    <xdr:row>3</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Control anual</vt:lpstr>
      <vt:lpstr>'Control anual'!AÑO</vt:lpstr>
      <vt:lpstr>'Control anual'!Descansos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Linwind</dc:creator>
  <cp:lastModifiedBy>Linwind</cp:lastModifiedBy>
  <dcterms:created xsi:type="dcterms:W3CDTF">2014-12-31T16:35:58Z</dcterms:created>
  <dcterms:modified xsi:type="dcterms:W3CDTF">2014-12-31T17:00:14Z</dcterms:modified>
</cp:coreProperties>
</file>