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Control horario" sheetId="1" r:id="rId1"/>
    <sheet name="Empleados" sheetId="2" r:id="rId2"/>
    <sheet name="Otras fórmulas" sheetId="3" r:id="rId3"/>
  </sheets>
  <definedNames>
    <definedName name="_xlfn.IFERROR" hidden="1">#NAME?</definedName>
    <definedName name="_xlfn.MODE.SNGL" hidden="1">#NAME?</definedName>
    <definedName name="_xlfn.SUMIFS" hidden="1">#NAME?</definedName>
    <definedName name="Empleados">'Empleados'!$A:$A</definedName>
  </definedNames>
  <calcPr fullCalcOnLoad="1"/>
</workbook>
</file>

<file path=xl/sharedStrings.xml><?xml version="1.0" encoding="utf-8"?>
<sst xmlns="http://schemas.openxmlformats.org/spreadsheetml/2006/main" count="99" uniqueCount="66">
  <si>
    <t>Nombre trabajador</t>
  </si>
  <si>
    <t>Fecha</t>
  </si>
  <si>
    <t>Hora salida</t>
  </si>
  <si>
    <t>Empleado-1</t>
  </si>
  <si>
    <t>Empleado-2</t>
  </si>
  <si>
    <t>Empleado-3</t>
  </si>
  <si>
    <t>Empleado-4</t>
  </si>
  <si>
    <t>Empleado-5</t>
  </si>
  <si>
    <t>Empleado-6</t>
  </si>
  <si>
    <t>Empleado-7</t>
  </si>
  <si>
    <t>Empleado-8</t>
  </si>
  <si>
    <t>Empleado-9</t>
  </si>
  <si>
    <t>Empleado-10</t>
  </si>
  <si>
    <t>Empleado-11</t>
  </si>
  <si>
    <t>Empleado-12</t>
  </si>
  <si>
    <t>Empleado-13</t>
  </si>
  <si>
    <t>Empleado-14</t>
  </si>
  <si>
    <t>Empleado-15</t>
  </si>
  <si>
    <t>Empleado-16</t>
  </si>
  <si>
    <t>Empleado-17</t>
  </si>
  <si>
    <t>Empleado-18</t>
  </si>
  <si>
    <t>Empleado-19</t>
  </si>
  <si>
    <t>Empleado-20</t>
  </si>
  <si>
    <t>Empleado-21</t>
  </si>
  <si>
    <t>Empleado-22</t>
  </si>
  <si>
    <t>Empleado-23</t>
  </si>
  <si>
    <t>Empleado-24</t>
  </si>
  <si>
    <t>Empleado-25</t>
  </si>
  <si>
    <t>Horas Total</t>
  </si>
  <si>
    <t>Min Total</t>
  </si>
  <si>
    <t>Seg Total</t>
  </si>
  <si>
    <t>Formato texto</t>
  </si>
  <si>
    <t>1:15</t>
  </si>
  <si>
    <t>10:15</t>
  </si>
  <si>
    <t>0:00</t>
  </si>
  <si>
    <t>Formato hora para un nro serie</t>
  </si>
  <si>
    <t>Formato nro de serie</t>
  </si>
  <si>
    <t>TIEMPO1</t>
  </si>
  <si>
    <t>TIEMPO2</t>
  </si>
  <si>
    <t>TIEMPO3</t>
  </si>
  <si>
    <t>REFERENCIA</t>
  </si>
  <si>
    <t>Matrícula</t>
  </si>
  <si>
    <t>Hora entrada</t>
  </si>
  <si>
    <t>Tiempo parking</t>
  </si>
  <si>
    <t>Precio minuto</t>
  </si>
  <si>
    <t>Total a pagar</t>
  </si>
  <si>
    <t>PRECIO A PAGAR EN PARKING</t>
  </si>
  <si>
    <t>XXX01</t>
  </si>
  <si>
    <t>XXX02</t>
  </si>
  <si>
    <t>XXX03</t>
  </si>
  <si>
    <t>XXX04</t>
  </si>
  <si>
    <t>XXX05</t>
  </si>
  <si>
    <t>NOMBRE DEL EMPLEADO</t>
  </si>
  <si>
    <t>Tiempo trabajado horas:minutos</t>
  </si>
  <si>
    <t>Horas (extras)</t>
  </si>
  <si>
    <t>Total horas</t>
  </si>
  <si>
    <t>Minutos (extras)</t>
  </si>
  <si>
    <t>Total: minutos</t>
  </si>
  <si>
    <t>Horas totales</t>
  </si>
  <si>
    <t>Minutos totales</t>
  </si>
  <si>
    <t>Total hora extras</t>
  </si>
  <si>
    <t>Enlace (control horario)</t>
  </si>
  <si>
    <t>Nota: En las fórmulas de la columna H e I, nos devuelve las cantidades de horas y minutos, cuando superan los 480 minutos trabajados,  que podemos los minutos por los que deseemos en la fórmula</t>
  </si>
  <si>
    <t>totales</t>
  </si>
  <si>
    <t>Si desea añadir empleados inserte filas entre la 2 y 26, arrastrando las fórmulas hacia abajo</t>
  </si>
  <si>
    <t>Fórmulas que nos devuelven las horas trabajadas si superan los  480 minutos trabajados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</si>
</sst>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mmm\-yyyy"/>
    <numFmt numFmtId="166" formatCode="[$-F400]h:mm:ss\ AM/PM"/>
    <numFmt numFmtId="167" formatCode="0.00\ &quot;€&quot;"/>
    <numFmt numFmtId="168" formatCode="#,##0.000\ &quot;€&quot;"/>
    <numFmt numFmtId="169" formatCode="h:mm;@"/>
    <numFmt numFmtId="170" formatCode="[$-C0A]dddd\,\ dd&quot; de &quot;mmmm&quot; de &quot;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&quot;Total horas:&quot;\ 0.00"/>
    <numFmt numFmtId="176" formatCode="[$-C0A]dddd\,\ d&quot; de &quot;mmmm&quot; de &quot;yyyy"/>
    <numFmt numFmtId="177" formatCode="#,##0.00_ ;\-#,##0.00\ "/>
    <numFmt numFmtId="17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name val="Calibri"/>
      <family val="2"/>
    </font>
    <font>
      <u val="single"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u val="single"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2" fillId="34" borderId="10" xfId="0" applyNumberFormat="1" applyFont="1" applyFill="1" applyBorder="1" applyAlignment="1" applyProtection="1">
      <alignment horizontal="center"/>
      <protection/>
    </xf>
    <xf numFmtId="4" fontId="2" fillId="34" borderId="11" xfId="0" applyNumberFormat="1" applyFont="1" applyFill="1" applyBorder="1" applyAlignment="1" applyProtection="1">
      <alignment horizontal="center"/>
      <protection/>
    </xf>
    <xf numFmtId="21" fontId="3" fillId="0" borderId="10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NumberFormat="1" applyFont="1" applyBorder="1" applyAlignment="1" applyProtection="1">
      <alignment horizontal="center"/>
      <protection/>
    </xf>
    <xf numFmtId="4" fontId="2" fillId="34" borderId="15" xfId="0" applyNumberFormat="1" applyFont="1" applyFill="1" applyBorder="1" applyAlignment="1" applyProtection="1">
      <alignment horizontal="center"/>
      <protection/>
    </xf>
    <xf numFmtId="4" fontId="2" fillId="34" borderId="16" xfId="0" applyNumberFormat="1" applyFont="1" applyFill="1" applyBorder="1" applyAlignment="1" applyProtection="1">
      <alignment horizontal="center"/>
      <protection/>
    </xf>
    <xf numFmtId="0" fontId="29" fillId="35" borderId="17" xfId="0" applyFont="1" applyFill="1" applyBorder="1" applyAlignment="1" applyProtection="1">
      <alignment/>
      <protection/>
    </xf>
    <xf numFmtId="0" fontId="43" fillId="35" borderId="0" xfId="0" applyFont="1" applyFill="1" applyBorder="1" applyAlignment="1" applyProtection="1">
      <alignment/>
      <protection/>
    </xf>
    <xf numFmtId="0" fontId="44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44" fillId="36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44" fillId="36" borderId="18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24" fillId="37" borderId="10" xfId="0" applyNumberFormat="1" applyFont="1" applyFill="1" applyBorder="1" applyAlignment="1">
      <alignment horizontal="center" vertical="center"/>
    </xf>
    <xf numFmtId="2" fontId="24" fillId="37" borderId="10" xfId="0" applyNumberFormat="1" applyFont="1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1" fontId="0" fillId="39" borderId="10" xfId="0" applyNumberFormat="1" applyFill="1" applyBorder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20" fontId="0" fillId="40" borderId="10" xfId="0" applyNumberFormat="1" applyFill="1" applyBorder="1" applyAlignment="1">
      <alignment horizontal="center"/>
    </xf>
    <xf numFmtId="164" fontId="0" fillId="40" borderId="10" xfId="0" applyNumberFormat="1" applyFill="1" applyBorder="1" applyAlignment="1">
      <alignment horizontal="center"/>
    </xf>
    <xf numFmtId="0" fontId="4" fillId="38" borderId="20" xfId="0" applyFon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34" fillId="0" borderId="0" xfId="46" applyAlignment="1" applyProtection="1">
      <alignment/>
      <protection/>
    </xf>
    <xf numFmtId="0" fontId="45" fillId="41" borderId="0" xfId="46" applyFont="1" applyFill="1" applyAlignment="1" applyProtection="1">
      <alignment vertical="center"/>
      <protection/>
    </xf>
    <xf numFmtId="2" fontId="0" fillId="37" borderId="0" xfId="0" applyNumberFormat="1" applyFill="1" applyAlignment="1">
      <alignment horizontal="center" vertical="center" wrapText="1"/>
    </xf>
    <xf numFmtId="4" fontId="24" fillId="37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4" fillId="38" borderId="0" xfId="0" applyFont="1" applyFill="1" applyAlignment="1">
      <alignment horizontal="center" vertical="center"/>
    </xf>
    <xf numFmtId="0" fontId="29" fillId="35" borderId="19" xfId="0" applyFont="1" applyFill="1" applyBorder="1" applyAlignment="1">
      <alignment horizontal="center"/>
    </xf>
    <xf numFmtId="0" fontId="0" fillId="0" borderId="19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theme="8" tint="0.5999600291252136"/>
      </font>
    </dxf>
    <dxf>
      <font>
        <color theme="8" tint="0.599960029125213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control-horario-en-hoja-de-exce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control-horario-en-hoja-de-exce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F2" sqref="F2"/>
    </sheetView>
  </sheetViews>
  <sheetFormatPr defaultColWidth="11.421875" defaultRowHeight="15"/>
  <cols>
    <col min="1" max="1" width="10.7109375" style="0" bestFit="1" customWidth="1"/>
    <col min="2" max="2" width="22.00390625" style="1" bestFit="1" customWidth="1"/>
    <col min="3" max="3" width="9.57421875" style="3" customWidth="1"/>
    <col min="4" max="4" width="11.00390625" style="3" customWidth="1"/>
    <col min="5" max="5" width="20.421875" style="3" bestFit="1" customWidth="1"/>
    <col min="6" max="6" width="13.8515625" style="1" customWidth="1"/>
    <col min="7" max="7" width="9.421875" style="1" bestFit="1" customWidth="1"/>
    <col min="8" max="8" width="9.7109375" style="1" customWidth="1"/>
    <col min="9" max="9" width="11.421875" style="1" customWidth="1"/>
    <col min="11" max="11" width="22.28125" style="0" customWidth="1"/>
    <col min="12" max="12" width="22.421875" style="1" customWidth="1"/>
    <col min="13" max="13" width="14.7109375" style="1" customWidth="1"/>
  </cols>
  <sheetData>
    <row r="1" spans="1:13" ht="31.5">
      <c r="A1" s="29" t="s">
        <v>1</v>
      </c>
      <c r="B1" s="29" t="s">
        <v>0</v>
      </c>
      <c r="C1" s="29" t="s">
        <v>42</v>
      </c>
      <c r="D1" s="29" t="s">
        <v>2</v>
      </c>
      <c r="E1" s="29" t="s">
        <v>53</v>
      </c>
      <c r="F1" s="29" t="s">
        <v>57</v>
      </c>
      <c r="G1" s="29" t="s">
        <v>55</v>
      </c>
      <c r="H1" s="38" t="s">
        <v>54</v>
      </c>
      <c r="I1" s="38" t="s">
        <v>56</v>
      </c>
      <c r="K1" s="42" t="s">
        <v>61</v>
      </c>
      <c r="L1" s="47" t="s">
        <v>65</v>
      </c>
      <c r="M1" s="47"/>
    </row>
    <row r="2" spans="1:13" ht="15">
      <c r="A2" s="28">
        <v>43586</v>
      </c>
      <c r="B2" s="25" t="s">
        <v>3</v>
      </c>
      <c r="C2" s="21">
        <v>0.20833333333333334</v>
      </c>
      <c r="D2" s="21">
        <v>0.40625</v>
      </c>
      <c r="E2" s="36">
        <f>IF(D2-C2&lt;0,D2-C2+24,D2-C2)</f>
        <v>0.19791666666666666</v>
      </c>
      <c r="F2" s="37">
        <f aca="true" t="shared" si="0" ref="F2:F30">(HOUR(E2)*60+(MINUTE(E2)))</f>
        <v>285</v>
      </c>
      <c r="G2" s="35">
        <f aca="true" t="shared" si="1" ref="G2:G30">F2/60</f>
        <v>4.75</v>
      </c>
      <c r="H2" s="34">
        <f>IF(F2&gt;480,_XLL.COCIENTE(F2-480,60),0)</f>
        <v>0</v>
      </c>
      <c r="I2" s="34">
        <f>IF(F2&gt;480,MOD(F2-480,60),0)</f>
        <v>0</v>
      </c>
      <c r="K2" s="30"/>
      <c r="L2" s="25">
        <f>IF(F2&gt;480,_XLL.COCIENTE(F2-480,60),0)</f>
        <v>0</v>
      </c>
      <c r="M2" s="25">
        <f>IF(F2&gt;480,ROUNDDOWN(INT(F2-480)/60,0),"")</f>
      </c>
    </row>
    <row r="3" spans="1:13" ht="15">
      <c r="A3" s="28">
        <v>43611</v>
      </c>
      <c r="B3" s="25" t="s">
        <v>4</v>
      </c>
      <c r="C3" s="21">
        <v>0.34027777777777773</v>
      </c>
      <c r="D3" s="21">
        <v>0.625</v>
      </c>
      <c r="E3" s="36">
        <f aca="true" t="shared" si="2" ref="E3:E27">IF(D3-C3&lt;0,D3-C3+24,D3-C3)</f>
        <v>0.28472222222222227</v>
      </c>
      <c r="F3" s="37">
        <f t="shared" si="0"/>
        <v>410</v>
      </c>
      <c r="G3" s="35">
        <f t="shared" si="1"/>
        <v>6.833333333333333</v>
      </c>
      <c r="H3" s="34">
        <f aca="true" t="shared" si="3" ref="H3:H29">IF(F3&gt;480,_XLL.COCIENTE(F3-480,60),0)</f>
        <v>0</v>
      </c>
      <c r="I3" s="34">
        <f aca="true" t="shared" si="4" ref="I3:I30">IF(F3&gt;480,MOD(F3-480,60),0)</f>
        <v>0</v>
      </c>
      <c r="K3" s="30"/>
      <c r="L3" s="25">
        <f aca="true" t="shared" si="5" ref="L3:L28">IF(F3&gt;480,_XLL.COCIENTE(F3-480,60),0)</f>
        <v>0</v>
      </c>
      <c r="M3" s="25">
        <f aca="true" t="shared" si="6" ref="M3:M27">IF(F3&gt;480,ROUNDDOWN(INT(F3-480)/60,0),"")</f>
      </c>
    </row>
    <row r="4" spans="1:13" ht="15">
      <c r="A4" s="28">
        <v>43612</v>
      </c>
      <c r="B4" s="25" t="s">
        <v>5</v>
      </c>
      <c r="C4" s="21">
        <v>0.3333333333333333</v>
      </c>
      <c r="D4" s="21">
        <v>0.5</v>
      </c>
      <c r="E4" s="36">
        <f t="shared" si="2"/>
        <v>0.16666666666666669</v>
      </c>
      <c r="F4" s="37">
        <f t="shared" si="0"/>
        <v>240</v>
      </c>
      <c r="G4" s="35">
        <f t="shared" si="1"/>
        <v>4</v>
      </c>
      <c r="H4" s="34">
        <f t="shared" si="3"/>
        <v>0</v>
      </c>
      <c r="I4" s="34">
        <f t="shared" si="4"/>
        <v>0</v>
      </c>
      <c r="K4" s="30"/>
      <c r="L4" s="25">
        <f t="shared" si="5"/>
        <v>0</v>
      </c>
      <c r="M4" s="25">
        <f t="shared" si="6"/>
      </c>
    </row>
    <row r="5" spans="1:13" ht="15">
      <c r="A5" s="28">
        <v>43613</v>
      </c>
      <c r="B5" s="25" t="s">
        <v>6</v>
      </c>
      <c r="C5" s="21">
        <v>0.3333333333333333</v>
      </c>
      <c r="D5" s="21">
        <v>0.625</v>
      </c>
      <c r="E5" s="36">
        <f t="shared" si="2"/>
        <v>0.2916666666666667</v>
      </c>
      <c r="F5" s="37">
        <f t="shared" si="0"/>
        <v>420</v>
      </c>
      <c r="G5" s="35">
        <f t="shared" si="1"/>
        <v>7</v>
      </c>
      <c r="H5" s="34">
        <f t="shared" si="3"/>
        <v>0</v>
      </c>
      <c r="I5" s="34">
        <f t="shared" si="4"/>
        <v>0</v>
      </c>
      <c r="K5" s="30"/>
      <c r="L5" s="25">
        <f t="shared" si="5"/>
        <v>0</v>
      </c>
      <c r="M5" s="25">
        <f t="shared" si="6"/>
      </c>
    </row>
    <row r="6" spans="1:13" ht="15">
      <c r="A6" s="28">
        <v>43614</v>
      </c>
      <c r="B6" s="25" t="s">
        <v>7</v>
      </c>
      <c r="C6" s="21">
        <v>0.3333333333333333</v>
      </c>
      <c r="D6" s="21">
        <v>0.7604166666666666</v>
      </c>
      <c r="E6" s="36">
        <f t="shared" si="2"/>
        <v>0.4270833333333333</v>
      </c>
      <c r="F6" s="37">
        <f t="shared" si="0"/>
        <v>615</v>
      </c>
      <c r="G6" s="35">
        <f t="shared" si="1"/>
        <v>10.25</v>
      </c>
      <c r="H6" s="34">
        <f t="shared" si="3"/>
        <v>2</v>
      </c>
      <c r="I6" s="34">
        <f t="shared" si="4"/>
        <v>15</v>
      </c>
      <c r="K6" s="30"/>
      <c r="L6" s="25">
        <f t="shared" si="5"/>
        <v>2</v>
      </c>
      <c r="M6" s="25">
        <f t="shared" si="6"/>
        <v>2</v>
      </c>
    </row>
    <row r="7" spans="1:13" ht="15">
      <c r="A7" s="28">
        <v>43615</v>
      </c>
      <c r="B7" s="25" t="s">
        <v>7</v>
      </c>
      <c r="C7" s="21">
        <v>0.3333333333333333</v>
      </c>
      <c r="D7" s="21">
        <v>0.7847222222222222</v>
      </c>
      <c r="E7" s="36">
        <f t="shared" si="2"/>
        <v>0.4513888888888889</v>
      </c>
      <c r="F7" s="37">
        <f t="shared" si="0"/>
        <v>650</v>
      </c>
      <c r="G7" s="35">
        <f t="shared" si="1"/>
        <v>10.833333333333334</v>
      </c>
      <c r="H7" s="34">
        <f t="shared" si="3"/>
        <v>2</v>
      </c>
      <c r="I7" s="34">
        <f t="shared" si="4"/>
        <v>50</v>
      </c>
      <c r="K7" s="30"/>
      <c r="L7" s="25">
        <f t="shared" si="5"/>
        <v>2</v>
      </c>
      <c r="M7" s="25">
        <f t="shared" si="6"/>
        <v>2</v>
      </c>
    </row>
    <row r="8" spans="1:13" ht="15">
      <c r="A8" s="28">
        <v>43616</v>
      </c>
      <c r="B8" s="25" t="s">
        <v>9</v>
      </c>
      <c r="C8" s="21">
        <v>0.3333333333333333</v>
      </c>
      <c r="D8" s="21">
        <v>0.625</v>
      </c>
      <c r="E8" s="36">
        <f t="shared" si="2"/>
        <v>0.2916666666666667</v>
      </c>
      <c r="F8" s="37">
        <f t="shared" si="0"/>
        <v>420</v>
      </c>
      <c r="G8" s="35">
        <f t="shared" si="1"/>
        <v>7</v>
      </c>
      <c r="H8" s="34">
        <f t="shared" si="3"/>
        <v>0</v>
      </c>
      <c r="I8" s="34">
        <f t="shared" si="4"/>
        <v>0</v>
      </c>
      <c r="K8" s="30"/>
      <c r="L8" s="25">
        <f t="shared" si="5"/>
        <v>0</v>
      </c>
      <c r="M8" s="25">
        <f t="shared" si="6"/>
      </c>
    </row>
    <row r="9" spans="1:13" ht="15">
      <c r="A9" s="28">
        <v>43617</v>
      </c>
      <c r="B9" s="25" t="s">
        <v>10</v>
      </c>
      <c r="C9" s="21">
        <v>0.3333333333333333</v>
      </c>
      <c r="D9" s="21">
        <v>0.625</v>
      </c>
      <c r="E9" s="36">
        <f t="shared" si="2"/>
        <v>0.2916666666666667</v>
      </c>
      <c r="F9" s="37">
        <f t="shared" si="0"/>
        <v>420</v>
      </c>
      <c r="G9" s="35">
        <f t="shared" si="1"/>
        <v>7</v>
      </c>
      <c r="H9" s="34">
        <f t="shared" si="3"/>
        <v>0</v>
      </c>
      <c r="I9" s="34">
        <f t="shared" si="4"/>
        <v>0</v>
      </c>
      <c r="K9" s="30"/>
      <c r="L9" s="25">
        <f t="shared" si="5"/>
        <v>0</v>
      </c>
      <c r="M9" s="25">
        <f t="shared" si="6"/>
      </c>
    </row>
    <row r="10" spans="1:13" ht="15">
      <c r="A10" s="28">
        <v>43618</v>
      </c>
      <c r="B10" s="25" t="s">
        <v>11</v>
      </c>
      <c r="C10" s="21">
        <v>0.3333333333333333</v>
      </c>
      <c r="D10" s="21">
        <v>0.625</v>
      </c>
      <c r="E10" s="36">
        <f t="shared" si="2"/>
        <v>0.2916666666666667</v>
      </c>
      <c r="F10" s="37">
        <f t="shared" si="0"/>
        <v>420</v>
      </c>
      <c r="G10" s="35">
        <f t="shared" si="1"/>
        <v>7</v>
      </c>
      <c r="H10" s="34">
        <f t="shared" si="3"/>
        <v>0</v>
      </c>
      <c r="I10" s="34">
        <f t="shared" si="4"/>
        <v>0</v>
      </c>
      <c r="K10" s="30"/>
      <c r="L10" s="25">
        <f t="shared" si="5"/>
        <v>0</v>
      </c>
      <c r="M10" s="25">
        <f t="shared" si="6"/>
      </c>
    </row>
    <row r="11" spans="1:13" ht="15">
      <c r="A11" s="28">
        <v>43619</v>
      </c>
      <c r="B11" s="25" t="s">
        <v>12</v>
      </c>
      <c r="C11" s="21">
        <v>0.3333333333333333</v>
      </c>
      <c r="D11" s="21">
        <v>0.625</v>
      </c>
      <c r="E11" s="36">
        <f t="shared" si="2"/>
        <v>0.2916666666666667</v>
      </c>
      <c r="F11" s="37">
        <f t="shared" si="0"/>
        <v>420</v>
      </c>
      <c r="G11" s="35">
        <f t="shared" si="1"/>
        <v>7</v>
      </c>
      <c r="H11" s="34">
        <f t="shared" si="3"/>
        <v>0</v>
      </c>
      <c r="I11" s="34">
        <f t="shared" si="4"/>
        <v>0</v>
      </c>
      <c r="K11" s="30"/>
      <c r="L11" s="25">
        <f t="shared" si="5"/>
        <v>0</v>
      </c>
      <c r="M11" s="25">
        <f t="shared" si="6"/>
      </c>
    </row>
    <row r="12" spans="1:13" ht="15">
      <c r="A12" s="28">
        <v>43620</v>
      </c>
      <c r="B12" s="25" t="s">
        <v>13</v>
      </c>
      <c r="C12" s="21">
        <v>0.3333333333333333</v>
      </c>
      <c r="D12" s="21">
        <v>0.625</v>
      </c>
      <c r="E12" s="36">
        <f t="shared" si="2"/>
        <v>0.2916666666666667</v>
      </c>
      <c r="F12" s="37">
        <f t="shared" si="0"/>
        <v>420</v>
      </c>
      <c r="G12" s="35">
        <f t="shared" si="1"/>
        <v>7</v>
      </c>
      <c r="H12" s="34">
        <f t="shared" si="3"/>
        <v>0</v>
      </c>
      <c r="I12" s="34">
        <f t="shared" si="4"/>
        <v>0</v>
      </c>
      <c r="K12" s="30"/>
      <c r="L12" s="25">
        <f t="shared" si="5"/>
        <v>0</v>
      </c>
      <c r="M12" s="25">
        <f t="shared" si="6"/>
      </c>
    </row>
    <row r="13" spans="1:13" ht="15">
      <c r="A13" s="28">
        <v>43621</v>
      </c>
      <c r="B13" s="25" t="s">
        <v>14</v>
      </c>
      <c r="C13" s="21">
        <v>0.3333333333333333</v>
      </c>
      <c r="D13" s="21">
        <v>0.625</v>
      </c>
      <c r="E13" s="36">
        <f t="shared" si="2"/>
        <v>0.2916666666666667</v>
      </c>
      <c r="F13" s="37">
        <f t="shared" si="0"/>
        <v>420</v>
      </c>
      <c r="G13" s="35">
        <f t="shared" si="1"/>
        <v>7</v>
      </c>
      <c r="H13" s="34">
        <f t="shared" si="3"/>
        <v>0</v>
      </c>
      <c r="I13" s="34">
        <f t="shared" si="4"/>
        <v>0</v>
      </c>
      <c r="K13" s="30"/>
      <c r="L13" s="25">
        <f t="shared" si="5"/>
        <v>0</v>
      </c>
      <c r="M13" s="25">
        <f t="shared" si="6"/>
      </c>
    </row>
    <row r="14" spans="1:13" ht="15">
      <c r="A14" s="28">
        <v>43622</v>
      </c>
      <c r="B14" s="25" t="s">
        <v>15</v>
      </c>
      <c r="C14" s="21">
        <v>0.3333333333333333</v>
      </c>
      <c r="D14" s="21">
        <v>0.625</v>
      </c>
      <c r="E14" s="36">
        <f t="shared" si="2"/>
        <v>0.2916666666666667</v>
      </c>
      <c r="F14" s="37">
        <f t="shared" si="0"/>
        <v>420</v>
      </c>
      <c r="G14" s="35">
        <f t="shared" si="1"/>
        <v>7</v>
      </c>
      <c r="H14" s="34">
        <f t="shared" si="3"/>
        <v>0</v>
      </c>
      <c r="I14" s="34">
        <f t="shared" si="4"/>
        <v>0</v>
      </c>
      <c r="K14" s="30"/>
      <c r="L14" s="25">
        <f t="shared" si="5"/>
        <v>0</v>
      </c>
      <c r="M14" s="25">
        <f t="shared" si="6"/>
      </c>
    </row>
    <row r="15" spans="1:13" ht="15">
      <c r="A15" s="28">
        <v>43623</v>
      </c>
      <c r="B15" s="25" t="s">
        <v>16</v>
      </c>
      <c r="C15" s="21">
        <v>0.3333333333333333</v>
      </c>
      <c r="D15" s="21">
        <v>0.625</v>
      </c>
      <c r="E15" s="36">
        <f t="shared" si="2"/>
        <v>0.2916666666666667</v>
      </c>
      <c r="F15" s="37">
        <f t="shared" si="0"/>
        <v>420</v>
      </c>
      <c r="G15" s="35">
        <f t="shared" si="1"/>
        <v>7</v>
      </c>
      <c r="H15" s="34">
        <f t="shared" si="3"/>
        <v>0</v>
      </c>
      <c r="I15" s="34">
        <f t="shared" si="4"/>
        <v>0</v>
      </c>
      <c r="K15" s="30"/>
      <c r="L15" s="25">
        <f t="shared" si="5"/>
        <v>0</v>
      </c>
      <c r="M15" s="25">
        <f t="shared" si="6"/>
      </c>
    </row>
    <row r="16" spans="1:13" ht="15">
      <c r="A16" s="28">
        <v>43624</v>
      </c>
      <c r="B16" s="25" t="s">
        <v>17</v>
      </c>
      <c r="C16" s="21">
        <v>0.3333333333333333</v>
      </c>
      <c r="D16" s="21">
        <v>0.625</v>
      </c>
      <c r="E16" s="36">
        <f t="shared" si="2"/>
        <v>0.2916666666666667</v>
      </c>
      <c r="F16" s="37">
        <f t="shared" si="0"/>
        <v>420</v>
      </c>
      <c r="G16" s="35">
        <f t="shared" si="1"/>
        <v>7</v>
      </c>
      <c r="H16" s="34">
        <f t="shared" si="3"/>
        <v>0</v>
      </c>
      <c r="I16" s="34">
        <f t="shared" si="4"/>
        <v>0</v>
      </c>
      <c r="K16" s="30"/>
      <c r="L16" s="25">
        <f t="shared" si="5"/>
        <v>0</v>
      </c>
      <c r="M16" s="25">
        <f t="shared" si="6"/>
      </c>
    </row>
    <row r="17" spans="1:13" ht="15">
      <c r="A17" s="28">
        <v>43625</v>
      </c>
      <c r="B17" s="25" t="s">
        <v>18</v>
      </c>
      <c r="C17" s="21">
        <v>0.3333333333333333</v>
      </c>
      <c r="D17" s="21">
        <v>0.625</v>
      </c>
      <c r="E17" s="36">
        <f t="shared" si="2"/>
        <v>0.2916666666666667</v>
      </c>
      <c r="F17" s="37">
        <f t="shared" si="0"/>
        <v>420</v>
      </c>
      <c r="G17" s="35">
        <f t="shared" si="1"/>
        <v>7</v>
      </c>
      <c r="H17" s="34">
        <f t="shared" si="3"/>
        <v>0</v>
      </c>
      <c r="I17" s="34">
        <f t="shared" si="4"/>
        <v>0</v>
      </c>
      <c r="K17" s="30"/>
      <c r="L17" s="25">
        <f t="shared" si="5"/>
        <v>0</v>
      </c>
      <c r="M17" s="25">
        <f t="shared" si="6"/>
      </c>
    </row>
    <row r="18" spans="1:13" ht="15">
      <c r="A18" s="28">
        <v>43626</v>
      </c>
      <c r="B18" s="25" t="s">
        <v>19</v>
      </c>
      <c r="C18" s="21">
        <v>0.3333333333333333</v>
      </c>
      <c r="D18" s="21">
        <v>0.625</v>
      </c>
      <c r="E18" s="36">
        <f t="shared" si="2"/>
        <v>0.2916666666666667</v>
      </c>
      <c r="F18" s="37">
        <f t="shared" si="0"/>
        <v>420</v>
      </c>
      <c r="G18" s="35">
        <f t="shared" si="1"/>
        <v>7</v>
      </c>
      <c r="H18" s="34">
        <f t="shared" si="3"/>
        <v>0</v>
      </c>
      <c r="I18" s="34">
        <f t="shared" si="4"/>
        <v>0</v>
      </c>
      <c r="K18" s="30"/>
      <c r="L18" s="25">
        <f t="shared" si="5"/>
        <v>0</v>
      </c>
      <c r="M18" s="25">
        <f t="shared" si="6"/>
      </c>
    </row>
    <row r="19" spans="1:13" ht="15">
      <c r="A19" s="28">
        <v>43627</v>
      </c>
      <c r="B19" s="25" t="s">
        <v>20</v>
      </c>
      <c r="C19" s="21">
        <v>0.3333333333333333</v>
      </c>
      <c r="D19" s="21">
        <v>0.625</v>
      </c>
      <c r="E19" s="36">
        <f t="shared" si="2"/>
        <v>0.2916666666666667</v>
      </c>
      <c r="F19" s="37">
        <f t="shared" si="0"/>
        <v>420</v>
      </c>
      <c r="G19" s="35">
        <f t="shared" si="1"/>
        <v>7</v>
      </c>
      <c r="H19" s="34">
        <f t="shared" si="3"/>
        <v>0</v>
      </c>
      <c r="I19" s="34">
        <f t="shared" si="4"/>
        <v>0</v>
      </c>
      <c r="K19" s="30"/>
      <c r="L19" s="25">
        <f t="shared" si="5"/>
        <v>0</v>
      </c>
      <c r="M19" s="25">
        <f t="shared" si="6"/>
      </c>
    </row>
    <row r="20" spans="1:13" ht="15">
      <c r="A20" s="28">
        <v>43628</v>
      </c>
      <c r="B20" s="25" t="s">
        <v>21</v>
      </c>
      <c r="C20" s="21">
        <v>0.3333333333333333</v>
      </c>
      <c r="D20" s="21">
        <v>0.625</v>
      </c>
      <c r="E20" s="36">
        <f t="shared" si="2"/>
        <v>0.2916666666666667</v>
      </c>
      <c r="F20" s="37">
        <f t="shared" si="0"/>
        <v>420</v>
      </c>
      <c r="G20" s="35">
        <f t="shared" si="1"/>
        <v>7</v>
      </c>
      <c r="H20" s="34">
        <f t="shared" si="3"/>
        <v>0</v>
      </c>
      <c r="I20" s="34">
        <f t="shared" si="4"/>
        <v>0</v>
      </c>
      <c r="K20" s="30"/>
      <c r="L20" s="25">
        <f t="shared" si="5"/>
        <v>0</v>
      </c>
      <c r="M20" s="25">
        <f t="shared" si="6"/>
      </c>
    </row>
    <row r="21" spans="1:13" ht="15">
      <c r="A21" s="28">
        <v>43629</v>
      </c>
      <c r="B21" s="25" t="s">
        <v>22</v>
      </c>
      <c r="C21" s="21">
        <v>0.3333333333333333</v>
      </c>
      <c r="D21" s="21">
        <v>0.625</v>
      </c>
      <c r="E21" s="36">
        <f t="shared" si="2"/>
        <v>0.2916666666666667</v>
      </c>
      <c r="F21" s="37">
        <f t="shared" si="0"/>
        <v>420</v>
      </c>
      <c r="G21" s="35">
        <f t="shared" si="1"/>
        <v>7</v>
      </c>
      <c r="H21" s="34">
        <f t="shared" si="3"/>
        <v>0</v>
      </c>
      <c r="I21" s="34">
        <f t="shared" si="4"/>
        <v>0</v>
      </c>
      <c r="K21" s="30"/>
      <c r="L21" s="25">
        <f t="shared" si="5"/>
        <v>0</v>
      </c>
      <c r="M21" s="25">
        <f t="shared" si="6"/>
      </c>
    </row>
    <row r="22" spans="1:13" ht="15">
      <c r="A22" s="28">
        <v>43630</v>
      </c>
      <c r="B22" s="25" t="s">
        <v>23</v>
      </c>
      <c r="C22" s="21">
        <v>0.3333333333333333</v>
      </c>
      <c r="D22" s="21">
        <v>0.625</v>
      </c>
      <c r="E22" s="36">
        <f t="shared" si="2"/>
        <v>0.2916666666666667</v>
      </c>
      <c r="F22" s="37">
        <f t="shared" si="0"/>
        <v>420</v>
      </c>
      <c r="G22" s="35">
        <f t="shared" si="1"/>
        <v>7</v>
      </c>
      <c r="H22" s="34">
        <f t="shared" si="3"/>
        <v>0</v>
      </c>
      <c r="I22" s="34">
        <f t="shared" si="4"/>
        <v>0</v>
      </c>
      <c r="K22" s="30"/>
      <c r="L22" s="25">
        <f t="shared" si="5"/>
        <v>0</v>
      </c>
      <c r="M22" s="25">
        <f t="shared" si="6"/>
      </c>
    </row>
    <row r="23" spans="1:13" ht="15">
      <c r="A23" s="28">
        <v>43631</v>
      </c>
      <c r="B23" s="25" t="s">
        <v>24</v>
      </c>
      <c r="C23" s="21">
        <v>0.3333333333333333</v>
      </c>
      <c r="D23" s="21">
        <v>0.625</v>
      </c>
      <c r="E23" s="36">
        <f t="shared" si="2"/>
        <v>0.2916666666666667</v>
      </c>
      <c r="F23" s="37">
        <f t="shared" si="0"/>
        <v>420</v>
      </c>
      <c r="G23" s="35">
        <f t="shared" si="1"/>
        <v>7</v>
      </c>
      <c r="H23" s="34">
        <f t="shared" si="3"/>
        <v>0</v>
      </c>
      <c r="I23" s="34">
        <f t="shared" si="4"/>
        <v>0</v>
      </c>
      <c r="K23" s="30"/>
      <c r="L23" s="25">
        <f t="shared" si="5"/>
        <v>0</v>
      </c>
      <c r="M23" s="25">
        <f t="shared" si="6"/>
      </c>
    </row>
    <row r="24" spans="1:13" ht="15">
      <c r="A24" s="28">
        <v>43632</v>
      </c>
      <c r="B24" s="25" t="s">
        <v>25</v>
      </c>
      <c r="C24" s="21">
        <v>0.3333333333333333</v>
      </c>
      <c r="D24" s="21">
        <v>0.625</v>
      </c>
      <c r="E24" s="36">
        <f t="shared" si="2"/>
        <v>0.2916666666666667</v>
      </c>
      <c r="F24" s="37">
        <f t="shared" si="0"/>
        <v>420</v>
      </c>
      <c r="G24" s="35">
        <f t="shared" si="1"/>
        <v>7</v>
      </c>
      <c r="H24" s="34">
        <f t="shared" si="3"/>
        <v>0</v>
      </c>
      <c r="I24" s="34">
        <f t="shared" si="4"/>
        <v>0</v>
      </c>
      <c r="K24" s="30"/>
      <c r="L24" s="25">
        <f t="shared" si="5"/>
        <v>0</v>
      </c>
      <c r="M24" s="25">
        <f t="shared" si="6"/>
      </c>
    </row>
    <row r="25" spans="1:13" ht="15">
      <c r="A25" s="28">
        <v>43633</v>
      </c>
      <c r="B25" s="25" t="s">
        <v>26</v>
      </c>
      <c r="C25" s="21">
        <v>0.3333333333333333</v>
      </c>
      <c r="D25" s="21">
        <v>0.625</v>
      </c>
      <c r="E25" s="36">
        <f t="shared" si="2"/>
        <v>0.2916666666666667</v>
      </c>
      <c r="F25" s="37">
        <f t="shared" si="0"/>
        <v>420</v>
      </c>
      <c r="G25" s="35">
        <f t="shared" si="1"/>
        <v>7</v>
      </c>
      <c r="H25" s="34">
        <f t="shared" si="3"/>
        <v>0</v>
      </c>
      <c r="I25" s="34">
        <f t="shared" si="4"/>
        <v>0</v>
      </c>
      <c r="K25" s="30"/>
      <c r="L25" s="25">
        <f t="shared" si="5"/>
        <v>0</v>
      </c>
      <c r="M25" s="25">
        <f t="shared" si="6"/>
      </c>
    </row>
    <row r="26" spans="1:13" ht="15">
      <c r="A26" s="28">
        <v>43634</v>
      </c>
      <c r="B26" s="25" t="s">
        <v>27</v>
      </c>
      <c r="C26" s="21">
        <v>0.3333333333333333</v>
      </c>
      <c r="D26" s="21">
        <v>0.625</v>
      </c>
      <c r="E26" s="36">
        <f t="shared" si="2"/>
        <v>0.2916666666666667</v>
      </c>
      <c r="F26" s="37">
        <f t="shared" si="0"/>
        <v>420</v>
      </c>
      <c r="G26" s="35">
        <f t="shared" si="1"/>
        <v>7</v>
      </c>
      <c r="H26" s="34">
        <f t="shared" si="3"/>
        <v>0</v>
      </c>
      <c r="I26" s="34">
        <f t="shared" si="4"/>
        <v>0</v>
      </c>
      <c r="K26" s="30"/>
      <c r="L26" s="25">
        <f t="shared" si="5"/>
        <v>0</v>
      </c>
      <c r="M26" s="25">
        <f t="shared" si="6"/>
      </c>
    </row>
    <row r="27" spans="1:13" ht="15">
      <c r="A27" s="28">
        <v>43635</v>
      </c>
      <c r="B27" s="25" t="s">
        <v>3</v>
      </c>
      <c r="C27" s="21">
        <v>0.3340277777777778</v>
      </c>
      <c r="D27" s="21">
        <v>0.9583333333333334</v>
      </c>
      <c r="E27" s="36">
        <f t="shared" si="2"/>
        <v>0.6243055555555556</v>
      </c>
      <c r="F27" s="37">
        <f t="shared" si="0"/>
        <v>899</v>
      </c>
      <c r="G27" s="35">
        <f t="shared" si="1"/>
        <v>14.983333333333333</v>
      </c>
      <c r="H27" s="34">
        <f t="shared" si="3"/>
        <v>6</v>
      </c>
      <c r="I27" s="34">
        <f t="shared" si="4"/>
        <v>59</v>
      </c>
      <c r="K27" s="30"/>
      <c r="L27" s="25">
        <f t="shared" si="5"/>
        <v>6</v>
      </c>
      <c r="M27" s="25">
        <f t="shared" si="6"/>
        <v>6</v>
      </c>
    </row>
    <row r="28" spans="1:13" ht="15">
      <c r="A28" s="28">
        <v>43636</v>
      </c>
      <c r="B28" s="25" t="s">
        <v>3</v>
      </c>
      <c r="C28" s="21">
        <v>0.3340277777777778</v>
      </c>
      <c r="D28" s="21">
        <v>0.9583333333333334</v>
      </c>
      <c r="E28" s="36">
        <f>IF(D28-C28&lt;0,D28-C28+24,D28-C28)</f>
        <v>0.6243055555555556</v>
      </c>
      <c r="F28" s="37">
        <f t="shared" si="0"/>
        <v>899</v>
      </c>
      <c r="G28" s="35">
        <f t="shared" si="1"/>
        <v>14.983333333333333</v>
      </c>
      <c r="H28" s="34">
        <f t="shared" si="3"/>
        <v>6</v>
      </c>
      <c r="I28" s="34">
        <f t="shared" si="4"/>
        <v>59</v>
      </c>
      <c r="K28" s="30"/>
      <c r="L28" s="25">
        <f t="shared" si="5"/>
        <v>6</v>
      </c>
      <c r="M28" s="25"/>
    </row>
    <row r="29" spans="1:13" ht="15">
      <c r="A29" s="28">
        <v>43637</v>
      </c>
      <c r="B29" s="25" t="s">
        <v>5</v>
      </c>
      <c r="C29" s="21">
        <v>0.3340277777777778</v>
      </c>
      <c r="D29" s="21">
        <v>0.9166666666666666</v>
      </c>
      <c r="E29" s="36">
        <f>IF(D29-C29&lt;0,D29-C29+24,D29-C29)</f>
        <v>0.5826388888888888</v>
      </c>
      <c r="F29" s="37">
        <f t="shared" si="0"/>
        <v>839</v>
      </c>
      <c r="G29" s="35">
        <f t="shared" si="1"/>
        <v>13.983333333333333</v>
      </c>
      <c r="H29" s="34">
        <f t="shared" si="3"/>
        <v>5</v>
      </c>
      <c r="I29" s="34">
        <f t="shared" si="4"/>
        <v>59</v>
      </c>
      <c r="K29" s="30"/>
      <c r="L29" s="25"/>
      <c r="M29" s="25"/>
    </row>
    <row r="30" spans="1:11" ht="15">
      <c r="A30" s="28">
        <v>43638</v>
      </c>
      <c r="B30" s="25" t="s">
        <v>6</v>
      </c>
      <c r="C30" s="21">
        <v>0.3340277777777778</v>
      </c>
      <c r="D30" s="21">
        <v>0.34375</v>
      </c>
      <c r="E30" s="36">
        <f>IF(D30-C30&lt;0,D30-C30+24,D30-C30)</f>
        <v>0.009722222222222188</v>
      </c>
      <c r="F30" s="37">
        <f t="shared" si="0"/>
        <v>14</v>
      </c>
      <c r="G30" s="35">
        <f t="shared" si="1"/>
        <v>0.23333333333333334</v>
      </c>
      <c r="H30" s="34">
        <f>IF(F30&gt;480,_XLL.COCIENTE(F30-480,60),0)</f>
        <v>0</v>
      </c>
      <c r="I30" s="34">
        <f t="shared" si="4"/>
        <v>0</v>
      </c>
      <c r="K30" s="30"/>
    </row>
    <row r="31" spans="6:11" ht="15">
      <c r="F31" s="4"/>
      <c r="K31" s="30"/>
    </row>
    <row r="32" spans="2:11" ht="15" customHeight="1">
      <c r="B32" s="45" t="s">
        <v>62</v>
      </c>
      <c r="C32" s="45"/>
      <c r="D32" s="45"/>
      <c r="E32" s="45"/>
      <c r="F32" s="45"/>
      <c r="G32" s="45"/>
      <c r="H32" s="45"/>
      <c r="I32" s="46"/>
      <c r="K32" s="30"/>
    </row>
    <row r="33" spans="2:11" ht="15">
      <c r="B33" s="45"/>
      <c r="C33" s="45"/>
      <c r="D33" s="45"/>
      <c r="E33" s="45"/>
      <c r="F33" s="45"/>
      <c r="G33" s="45"/>
      <c r="H33" s="45"/>
      <c r="I33" s="46"/>
      <c r="K33" s="30"/>
    </row>
    <row r="34" ht="15">
      <c r="K34" s="30"/>
    </row>
  </sheetData>
  <sheetProtection/>
  <mergeCells count="2">
    <mergeCell ref="B32:I33"/>
    <mergeCell ref="L1:M1"/>
  </mergeCells>
  <conditionalFormatting sqref="G34:H65536 G31:H31 H1:I30">
    <cfRule type="cellIs" priority="1" dxfId="1" operator="equal" stopIfTrue="1">
      <formula>0</formula>
    </cfRule>
  </conditionalFormatting>
  <dataValidations count="1">
    <dataValidation type="list" allowBlank="1" showInputMessage="1" showErrorMessage="1" sqref="B2:B31 B34:B65536">
      <formula1>Empleados</formula1>
    </dataValidation>
  </dataValidations>
  <hyperlinks>
    <hyperlink ref="K1" r:id="rId1" display="Enlace (control horario)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31.140625" style="1" customWidth="1"/>
    <col min="2" max="2" width="25.00390625" style="1" customWidth="1"/>
    <col min="3" max="3" width="18.8515625" style="0" customWidth="1"/>
    <col min="4" max="4" width="12.28125" style="1" bestFit="1" customWidth="1"/>
  </cols>
  <sheetData>
    <row r="1" spans="1:7" ht="31.5">
      <c r="A1" s="33" t="s">
        <v>52</v>
      </c>
      <c r="B1" s="27" t="s">
        <v>58</v>
      </c>
      <c r="C1" s="27" t="s">
        <v>59</v>
      </c>
      <c r="D1" s="27" t="s">
        <v>60</v>
      </c>
      <c r="G1" s="41" t="s">
        <v>61</v>
      </c>
    </row>
    <row r="2" spans="1:6" ht="15">
      <c r="A2" s="25" t="s">
        <v>3</v>
      </c>
      <c r="B2" s="39">
        <f>SUMIF('Control horario'!B:B,A2,'Control horario'!F:F)/60</f>
        <v>34.71666666666667</v>
      </c>
      <c r="C2" s="40">
        <f>SUMIF('Control horario'!B:B,A2,'Control horario'!F:F)</f>
        <v>2083</v>
      </c>
      <c r="D2" s="43">
        <f>SUMIF('Control horario'!B:B,Empleados!A2,'Control horario'!I:I)/60+SUMIF('Control horario'!B:B,Empleados!A2,'Control horario'!H:H)</f>
        <v>13.966666666666667</v>
      </c>
      <c r="E2" s="2"/>
      <c r="F2" s="2"/>
    </row>
    <row r="3" spans="1:6" ht="15">
      <c r="A3" s="25" t="s">
        <v>4</v>
      </c>
      <c r="B3" s="39">
        <f>SUMIF('Control horario'!B:B,A3,'Control horario'!F:F)/60</f>
        <v>6.833333333333333</v>
      </c>
      <c r="C3" s="40">
        <f>SUMIF('Control horario'!B:B,A3,'Control horario'!F:F)</f>
        <v>410</v>
      </c>
      <c r="D3" s="43">
        <f>SUMIF('Control horario'!B:B,Empleados!A3,'Control horario'!I:I)/60+SUMIF('Control horario'!B:B,Empleados!A3,'Control horario'!H:H)</f>
        <v>0</v>
      </c>
      <c r="E3" s="2"/>
      <c r="F3" s="2"/>
    </row>
    <row r="4" spans="1:6" ht="15">
      <c r="A4" s="25" t="s">
        <v>5</v>
      </c>
      <c r="B4" s="39">
        <f>SUMIF('Control horario'!B:B,A4,'Control horario'!F:F)/60</f>
        <v>17.983333333333334</v>
      </c>
      <c r="C4" s="40">
        <f>SUMIF('Control horario'!B:B,A4,'Control horario'!F:F)</f>
        <v>1079</v>
      </c>
      <c r="D4" s="43">
        <f>SUMIF('Control horario'!B:B,Empleados!A4,'Control horario'!I:I)/60+SUMIF('Control horario'!B:B,Empleados!A4,'Control horario'!H:H)</f>
        <v>5.983333333333333</v>
      </c>
      <c r="E4" s="2"/>
      <c r="F4" s="2"/>
    </row>
    <row r="5" spans="1:6" ht="15">
      <c r="A5" s="25" t="s">
        <v>6</v>
      </c>
      <c r="B5" s="39">
        <f>SUMIF('Control horario'!B:B,A5,'Control horario'!F:F)/60</f>
        <v>7.233333333333333</v>
      </c>
      <c r="C5" s="40">
        <f>SUMIF('Control horario'!B:B,A5,'Control horario'!F:F)</f>
        <v>434</v>
      </c>
      <c r="D5" s="43">
        <f>SUMIF('Control horario'!B:B,Empleados!A5,'Control horario'!I:I)/60+SUMIF('Control horario'!B:B,Empleados!A5,'Control horario'!H:H)</f>
        <v>0</v>
      </c>
      <c r="E5" s="2"/>
      <c r="F5" s="2"/>
    </row>
    <row r="6" spans="1:6" ht="15">
      <c r="A6" s="25" t="s">
        <v>7</v>
      </c>
      <c r="B6" s="39">
        <f>SUMIF('Control horario'!B:B,A6,'Control horario'!F:F)/60</f>
        <v>21.083333333333332</v>
      </c>
      <c r="C6" s="40">
        <f>SUMIF('Control horario'!B:B,A6,'Control horario'!F:F)</f>
        <v>1265</v>
      </c>
      <c r="D6" s="43">
        <f>SUMIF('Control horario'!B:B,Empleados!A6,'Control horario'!I:I)/60+SUMIF('Control horario'!B:B,Empleados!A6,'Control horario'!H:H)</f>
        <v>5.083333333333333</v>
      </c>
      <c r="E6" s="2"/>
      <c r="F6" s="2"/>
    </row>
    <row r="7" spans="1:6" ht="15">
      <c r="A7" s="25" t="s">
        <v>8</v>
      </c>
      <c r="B7" s="39">
        <f>SUMIF('Control horario'!B:B,A7,'Control horario'!F:F)/60</f>
        <v>0</v>
      </c>
      <c r="C7" s="40">
        <f>SUMIF('Control horario'!B:B,A7,'Control horario'!F:F)</f>
        <v>0</v>
      </c>
      <c r="D7" s="43">
        <f>SUMIF('Control horario'!B:B,Empleados!A7,'Control horario'!I:I)/60+SUMIF('Control horario'!B:B,Empleados!A7,'Control horario'!H:H)</f>
        <v>0</v>
      </c>
      <c r="E7" s="2"/>
      <c r="F7" s="2"/>
    </row>
    <row r="8" spans="1:6" ht="15">
      <c r="A8" s="25" t="s">
        <v>9</v>
      </c>
      <c r="B8" s="39">
        <f>SUMIF('Control horario'!B:B,A8,'Control horario'!F:F)/60</f>
        <v>7</v>
      </c>
      <c r="C8" s="40">
        <f>SUMIF('Control horario'!B:B,A8,'Control horario'!F:F)</f>
        <v>420</v>
      </c>
      <c r="D8" s="43">
        <f>SUMIF('Control horario'!B:B,Empleados!A8,'Control horario'!I:I)/60+SUMIF('Control horario'!B:B,Empleados!A8,'Control horario'!H:H)</f>
        <v>0</v>
      </c>
      <c r="F8" s="2"/>
    </row>
    <row r="9" spans="1:6" ht="15">
      <c r="A9" s="25" t="s">
        <v>10</v>
      </c>
      <c r="B9" s="39">
        <f>SUMIF('Control horario'!B:B,A9,'Control horario'!F:F)/60</f>
        <v>7</v>
      </c>
      <c r="C9" s="40">
        <f>SUMIF('Control horario'!B:B,A9,'Control horario'!F:F)</f>
        <v>420</v>
      </c>
      <c r="D9" s="43">
        <f>SUMIF('Control horario'!B:B,Empleados!A9,'Control horario'!I:I)/60+SUMIF('Control horario'!B:B,Empleados!A9,'Control horario'!H:H)</f>
        <v>0</v>
      </c>
      <c r="F9" s="2"/>
    </row>
    <row r="10" spans="1:6" ht="15">
      <c r="A10" s="25" t="s">
        <v>11</v>
      </c>
      <c r="B10" s="39">
        <f>SUMIF('Control horario'!B:B,A10,'Control horario'!F:F)/60</f>
        <v>7</v>
      </c>
      <c r="C10" s="40">
        <f>SUMIF('Control horario'!B:B,A10,'Control horario'!F:F)</f>
        <v>420</v>
      </c>
      <c r="D10" s="43">
        <f>SUMIF('Control horario'!B:B,Empleados!A10,'Control horario'!I:I)/60+SUMIF('Control horario'!B:B,Empleados!A10,'Control horario'!H:H)</f>
        <v>0</v>
      </c>
      <c r="F10" s="2"/>
    </row>
    <row r="11" spans="1:6" ht="15">
      <c r="A11" s="25" t="s">
        <v>12</v>
      </c>
      <c r="B11" s="39">
        <f>SUMIF('Control horario'!B:B,A11,'Control horario'!F:F)/60</f>
        <v>7</v>
      </c>
      <c r="C11" s="40">
        <f>SUMIF('Control horario'!B:B,A11,'Control horario'!F:F)</f>
        <v>420</v>
      </c>
      <c r="D11" s="43">
        <f>SUMIF('Control horario'!B:B,Empleados!A11,'Control horario'!I:I)/60+SUMIF('Control horario'!B:B,Empleados!A11,'Control horario'!H:H)</f>
        <v>0</v>
      </c>
      <c r="E11" s="3"/>
      <c r="F11" s="2"/>
    </row>
    <row r="12" spans="1:6" ht="15">
      <c r="A12" s="25" t="s">
        <v>13</v>
      </c>
      <c r="B12" s="39">
        <f>SUMIF('Control horario'!B:B,A12,'Control horario'!F:F)/60</f>
        <v>7</v>
      </c>
      <c r="C12" s="40">
        <f>SUMIF('Control horario'!B:B,A12,'Control horario'!F:F)</f>
        <v>420</v>
      </c>
      <c r="D12" s="43">
        <f>SUMIF('Control horario'!B:B,Empleados!A12,'Control horario'!I:I)/60+SUMIF('Control horario'!B:B,Empleados!A12,'Control horario'!H:H)</f>
        <v>0</v>
      </c>
      <c r="F12" s="2"/>
    </row>
    <row r="13" spans="1:6" ht="15">
      <c r="A13" s="25" t="s">
        <v>14</v>
      </c>
      <c r="B13" s="39">
        <f>SUMIF('Control horario'!B:B,A13,'Control horario'!F:F)/60</f>
        <v>7</v>
      </c>
      <c r="C13" s="40">
        <f>SUMIF('Control horario'!B:B,A13,'Control horario'!F:F)</f>
        <v>420</v>
      </c>
      <c r="D13" s="43">
        <f>SUMIF('Control horario'!B:B,Empleados!A13,'Control horario'!I:I)/60+SUMIF('Control horario'!B:B,Empleados!A13,'Control horario'!H:H)</f>
        <v>0</v>
      </c>
      <c r="F13" s="2"/>
    </row>
    <row r="14" spans="1:6" ht="15">
      <c r="A14" s="25" t="s">
        <v>15</v>
      </c>
      <c r="B14" s="39">
        <f>SUMIF('Control horario'!B:B,A14,'Control horario'!F:F)/60</f>
        <v>7</v>
      </c>
      <c r="C14" s="40">
        <f>SUMIF('Control horario'!B:B,A14,'Control horario'!F:F)</f>
        <v>420</v>
      </c>
      <c r="D14" s="43">
        <f>SUMIF('Control horario'!B:B,Empleados!A14,'Control horario'!I:I)/60+SUMIF('Control horario'!B:B,Empleados!A14,'Control horario'!H:H)</f>
        <v>0</v>
      </c>
      <c r="F14" s="2"/>
    </row>
    <row r="15" spans="1:6" ht="15">
      <c r="A15" s="25" t="s">
        <v>16</v>
      </c>
      <c r="B15" s="39">
        <f>SUMIF('Control horario'!B:B,A15,'Control horario'!F:F)/60</f>
        <v>7</v>
      </c>
      <c r="C15" s="40">
        <f>SUMIF('Control horario'!B:B,A15,'Control horario'!F:F)</f>
        <v>420</v>
      </c>
      <c r="D15" s="43">
        <f>SUMIF('Control horario'!B:B,Empleados!A15,'Control horario'!I:I)/60+SUMIF('Control horario'!B:B,Empleados!A15,'Control horario'!H:H)</f>
        <v>0</v>
      </c>
      <c r="F15" s="2"/>
    </row>
    <row r="16" spans="1:6" ht="15">
      <c r="A16" s="25" t="s">
        <v>17</v>
      </c>
      <c r="B16" s="39">
        <f>SUMIF('Control horario'!B:B,A16,'Control horario'!F:F)/60</f>
        <v>7</v>
      </c>
      <c r="C16" s="40">
        <f>SUMIF('Control horario'!B:B,A16,'Control horario'!F:F)</f>
        <v>420</v>
      </c>
      <c r="D16" s="43">
        <f>SUMIF('Control horario'!B:B,Empleados!A16,'Control horario'!I:I)/60+SUMIF('Control horario'!B:B,Empleados!A16,'Control horario'!H:H)</f>
        <v>0</v>
      </c>
      <c r="F16" s="2"/>
    </row>
    <row r="17" spans="1:6" ht="15">
      <c r="A17" s="25" t="s">
        <v>18</v>
      </c>
      <c r="B17" s="39">
        <f>SUMIF('Control horario'!B:B,A17,'Control horario'!F:F)/60</f>
        <v>7</v>
      </c>
      <c r="C17" s="40">
        <f>SUMIF('Control horario'!B:B,A17,'Control horario'!F:F)</f>
        <v>420</v>
      </c>
      <c r="D17" s="43">
        <f>SUMIF('Control horario'!B:B,Empleados!A17,'Control horario'!I:I)/60+SUMIF('Control horario'!B:B,Empleados!A17,'Control horario'!H:H)</f>
        <v>0</v>
      </c>
      <c r="F17" s="2"/>
    </row>
    <row r="18" spans="1:6" ht="15">
      <c r="A18" s="25" t="s">
        <v>19</v>
      </c>
      <c r="B18" s="39">
        <f>SUMIF('Control horario'!B:B,A18,'Control horario'!F:F)/60</f>
        <v>7</v>
      </c>
      <c r="C18" s="40">
        <f>SUMIF('Control horario'!B:B,A18,'Control horario'!F:F)</f>
        <v>420</v>
      </c>
      <c r="D18" s="43">
        <f>SUMIF('Control horario'!B:B,Empleados!A18,'Control horario'!I:I)/60+SUMIF('Control horario'!B:B,Empleados!A18,'Control horario'!H:H)</f>
        <v>0</v>
      </c>
      <c r="F18" s="2"/>
    </row>
    <row r="19" spans="1:6" ht="15">
      <c r="A19" s="25" t="s">
        <v>20</v>
      </c>
      <c r="B19" s="39">
        <f>SUMIF('Control horario'!B:B,A19,'Control horario'!F:F)/60</f>
        <v>7</v>
      </c>
      <c r="C19" s="40">
        <f>SUMIF('Control horario'!B:B,A19,'Control horario'!F:F)</f>
        <v>420</v>
      </c>
      <c r="D19" s="43">
        <f>SUMIF('Control horario'!B:B,Empleados!A19,'Control horario'!I:I)/60+SUMIF('Control horario'!B:B,Empleados!A19,'Control horario'!H:H)</f>
        <v>0</v>
      </c>
      <c r="F19" s="2"/>
    </row>
    <row r="20" spans="1:6" ht="15">
      <c r="A20" s="25" t="s">
        <v>21</v>
      </c>
      <c r="B20" s="39">
        <f>SUMIF('Control horario'!B:B,A20,'Control horario'!F:F)/60</f>
        <v>7</v>
      </c>
      <c r="C20" s="40">
        <f>SUMIF('Control horario'!B:B,A20,'Control horario'!F:F)</f>
        <v>420</v>
      </c>
      <c r="D20" s="43">
        <f>SUMIF('Control horario'!B:B,Empleados!A20,'Control horario'!I:I)/60+SUMIF('Control horario'!B:B,Empleados!A20,'Control horario'!H:H)</f>
        <v>0</v>
      </c>
      <c r="F20" s="2"/>
    </row>
    <row r="21" spans="1:6" ht="15">
      <c r="A21" s="25" t="s">
        <v>22</v>
      </c>
      <c r="B21" s="39">
        <f>SUMIF('Control horario'!B:B,A21,'Control horario'!F:F)/60</f>
        <v>7</v>
      </c>
      <c r="C21" s="40">
        <f>SUMIF('Control horario'!B:B,A21,'Control horario'!F:F)</f>
        <v>420</v>
      </c>
      <c r="D21" s="43">
        <f>SUMIF('Control horario'!B:B,Empleados!A21,'Control horario'!I:I)/60+SUMIF('Control horario'!B:B,Empleados!A21,'Control horario'!H:H)</f>
        <v>0</v>
      </c>
      <c r="F21" s="2"/>
    </row>
    <row r="22" spans="1:6" ht="15">
      <c r="A22" s="25" t="s">
        <v>23</v>
      </c>
      <c r="B22" s="39">
        <f>SUMIF('Control horario'!B:B,A22,'Control horario'!F:F)/60</f>
        <v>7</v>
      </c>
      <c r="C22" s="40">
        <f>SUMIF('Control horario'!B:B,A22,'Control horario'!F:F)</f>
        <v>420</v>
      </c>
      <c r="D22" s="43">
        <f>SUMIF('Control horario'!B:B,Empleados!A22,'Control horario'!I:I)/60+SUMIF('Control horario'!B:B,Empleados!A22,'Control horario'!H:H)</f>
        <v>0</v>
      </c>
      <c r="F22" s="2"/>
    </row>
    <row r="23" spans="1:6" ht="15">
      <c r="A23" s="25" t="s">
        <v>24</v>
      </c>
      <c r="B23" s="39">
        <f>SUMIF('Control horario'!B:B,A23,'Control horario'!F:F)/60</f>
        <v>7</v>
      </c>
      <c r="C23" s="40">
        <f>SUMIF('Control horario'!B:B,A23,'Control horario'!F:F)</f>
        <v>420</v>
      </c>
      <c r="D23" s="43">
        <f>SUMIF('Control horario'!B:B,Empleados!A23,'Control horario'!I:I)/60+SUMIF('Control horario'!B:B,Empleados!A23,'Control horario'!H:H)</f>
        <v>0</v>
      </c>
      <c r="F23" s="2"/>
    </row>
    <row r="24" spans="1:6" ht="15">
      <c r="A24" s="25" t="s">
        <v>25</v>
      </c>
      <c r="B24" s="39">
        <f>SUMIF('Control horario'!B:B,A24,'Control horario'!F:F)/60</f>
        <v>7</v>
      </c>
      <c r="C24" s="40">
        <f>SUMIF('Control horario'!B:B,A24,'Control horario'!F:F)</f>
        <v>420</v>
      </c>
      <c r="D24" s="43">
        <f>SUMIF('Control horario'!B:B,Empleados!A24,'Control horario'!I:I)/60+SUMIF('Control horario'!B:B,Empleados!A24,'Control horario'!H:H)</f>
        <v>0</v>
      </c>
      <c r="F24" s="2"/>
    </row>
    <row r="25" spans="1:6" ht="15">
      <c r="A25" s="25" t="s">
        <v>26</v>
      </c>
      <c r="B25" s="39">
        <f>SUMIF('Control horario'!B:B,A25,'Control horario'!F:F)/60</f>
        <v>7</v>
      </c>
      <c r="C25" s="40">
        <f>SUMIF('Control horario'!B:B,A25,'Control horario'!F:F)</f>
        <v>420</v>
      </c>
      <c r="D25" s="43">
        <f>SUMIF('Control horario'!B:B,Empleados!A25,'Control horario'!I:I)/60+SUMIF('Control horario'!B:B,Empleados!A25,'Control horario'!H:H)</f>
        <v>0</v>
      </c>
      <c r="F25" s="2"/>
    </row>
    <row r="26" spans="1:6" ht="15">
      <c r="A26" s="25" t="s">
        <v>27</v>
      </c>
      <c r="B26" s="39">
        <f>SUMIF('Control horario'!B:B,A26,'Control horario'!F:F)/60</f>
        <v>7</v>
      </c>
      <c r="C26" s="40">
        <f>SUMIF('Control horario'!B:B,A26,'Control horario'!F:F)</f>
        <v>420</v>
      </c>
      <c r="D26" s="43">
        <f>SUMIF('Control horario'!B:B,Empleados!A26,'Control horario'!I:I)/60+SUMIF('Control horario'!B:B,Empleados!A26,'Control horario'!H:H)</f>
        <v>0</v>
      </c>
      <c r="F26" s="2"/>
    </row>
    <row r="27" spans="1:6" ht="15">
      <c r="A27" s="1" t="s">
        <v>63</v>
      </c>
      <c r="B27" s="32">
        <f>SUM(B2:B26)</f>
        <v>220.85</v>
      </c>
      <c r="C27" s="31">
        <f>SUM(C2:C26)</f>
        <v>13251</v>
      </c>
      <c r="D27" s="44">
        <f>SUM(D2:D26)</f>
        <v>25.03333333333333</v>
      </c>
      <c r="F27" s="2"/>
    </row>
    <row r="28" ht="15">
      <c r="C28" s="30"/>
    </row>
    <row r="30" spans="1:4" ht="15">
      <c r="A30" s="48" t="s">
        <v>64</v>
      </c>
      <c r="B30" s="48"/>
      <c r="C30" s="48"/>
      <c r="D30" s="48"/>
    </row>
  </sheetData>
  <sheetProtection/>
  <mergeCells count="1">
    <mergeCell ref="A30:D30"/>
  </mergeCells>
  <hyperlinks>
    <hyperlink ref="G1" r:id="rId1" display="Enlace (control horario)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34.57421875" style="0" customWidth="1"/>
    <col min="2" max="2" width="15.421875" style="0" bestFit="1" customWidth="1"/>
    <col min="3" max="3" width="16.7109375" style="0" customWidth="1"/>
    <col min="4" max="5" width="18.421875" style="0" bestFit="1" customWidth="1"/>
    <col min="6" max="6" width="16.57421875" style="0" bestFit="1" customWidth="1"/>
    <col min="7" max="7" width="15.421875" style="0" bestFit="1" customWidth="1"/>
  </cols>
  <sheetData>
    <row r="1" spans="1:7" ht="15">
      <c r="A1" s="17" t="s">
        <v>40</v>
      </c>
      <c r="B1" s="18" t="s">
        <v>37</v>
      </c>
      <c r="C1" s="18" t="s">
        <v>38</v>
      </c>
      <c r="D1" s="18" t="s">
        <v>39</v>
      </c>
      <c r="E1" s="5" t="s">
        <v>28</v>
      </c>
      <c r="F1" s="5" t="s">
        <v>29</v>
      </c>
      <c r="G1" s="6" t="s">
        <v>30</v>
      </c>
    </row>
    <row r="2" spans="1:7" ht="15">
      <c r="A2" s="7" t="s">
        <v>31</v>
      </c>
      <c r="B2" s="8" t="s">
        <v>32</v>
      </c>
      <c r="C2" s="9" t="s">
        <v>33</v>
      </c>
      <c r="D2" s="9" t="s">
        <v>34</v>
      </c>
      <c r="E2" s="10">
        <f>SUMPRODUCT(TIMEVALUE(B2:D2))*24</f>
        <v>11.5</v>
      </c>
      <c r="F2" s="10">
        <f>(SUMPRODUCT(TIMEVALUE(B2:D2))*24)*60</f>
        <v>690</v>
      </c>
      <c r="G2" s="11">
        <f>((SUMPRODUCT(TIMEVALUE(B2:D2))*24)*60)*60</f>
        <v>41400</v>
      </c>
    </row>
    <row r="3" spans="1:7" ht="15">
      <c r="A3" s="7" t="s">
        <v>35</v>
      </c>
      <c r="B3" s="12">
        <v>0.5034722222222222</v>
      </c>
      <c r="C3" s="12">
        <v>0.4618055555555556</v>
      </c>
      <c r="D3" s="12">
        <v>0.005208333333333333</v>
      </c>
      <c r="E3" s="10">
        <f>SUM(B3:D3)*24</f>
        <v>23.291666666666668</v>
      </c>
      <c r="F3" s="10">
        <f>(SUM(B3:D3)*24)*60</f>
        <v>1397.5</v>
      </c>
      <c r="G3" s="11">
        <f>((SUM(B3:D3)*24)*60)*60</f>
        <v>83850</v>
      </c>
    </row>
    <row r="4" spans="1:7" ht="15.75" thickBot="1">
      <c r="A4" s="13" t="s">
        <v>36</v>
      </c>
      <c r="B4" s="14">
        <v>0.0006828703703703703</v>
      </c>
      <c r="C4" s="14">
        <v>0.00650462962962963</v>
      </c>
      <c r="D4" s="14">
        <v>0.005208333333333333</v>
      </c>
      <c r="E4" s="15">
        <f>SUM(B4:D4)*24</f>
        <v>0.2975</v>
      </c>
      <c r="F4" s="15">
        <f>(SUM(B4:D4)*24)*60</f>
        <v>17.849999999999998</v>
      </c>
      <c r="G4" s="16">
        <f>((SUM(B4:D4)*24)*60)*60</f>
        <v>1070.9999999999998</v>
      </c>
    </row>
    <row r="7" spans="1:7" ht="15">
      <c r="A7" s="49" t="s">
        <v>46</v>
      </c>
      <c r="B7" s="50"/>
      <c r="C7" s="50"/>
      <c r="D7" s="50"/>
      <c r="E7" s="50"/>
      <c r="F7" s="50"/>
      <c r="G7" s="50"/>
    </row>
    <row r="8" spans="1:7" ht="15.75">
      <c r="A8" s="19" t="s">
        <v>1</v>
      </c>
      <c r="B8" s="19" t="s">
        <v>41</v>
      </c>
      <c r="C8" s="19" t="s">
        <v>42</v>
      </c>
      <c r="D8" s="19" t="s">
        <v>2</v>
      </c>
      <c r="E8" s="19" t="s">
        <v>43</v>
      </c>
      <c r="F8" s="19" t="s">
        <v>44</v>
      </c>
      <c r="G8" s="19" t="s">
        <v>45</v>
      </c>
    </row>
    <row r="9" spans="1:7" ht="15">
      <c r="A9" s="26">
        <v>43590</v>
      </c>
      <c r="B9" s="20" t="s">
        <v>47</v>
      </c>
      <c r="C9" s="21">
        <v>0.9895833333333334</v>
      </c>
      <c r="D9" s="21">
        <v>0.9270833333333334</v>
      </c>
      <c r="E9" s="23">
        <f>(D9-C9)+24</f>
        <v>23.9375</v>
      </c>
      <c r="F9" s="22">
        <v>0.015</v>
      </c>
      <c r="G9" s="24">
        <f>(HOUR(E9)*60+MINUTE(E9))*F9</f>
        <v>20.25</v>
      </c>
    </row>
    <row r="10" spans="1:7" ht="15">
      <c r="A10" s="26">
        <v>43591</v>
      </c>
      <c r="B10" s="20" t="s">
        <v>48</v>
      </c>
      <c r="C10" s="21">
        <v>1.03125</v>
      </c>
      <c r="D10" s="21">
        <v>0.96875</v>
      </c>
      <c r="E10" s="23">
        <f>(D10-C10)+24</f>
        <v>23.9375</v>
      </c>
      <c r="F10" s="22">
        <v>0.015</v>
      </c>
      <c r="G10" s="24">
        <f>(HOUR(E10)*60+MINUTE(E10))*F10</f>
        <v>20.25</v>
      </c>
    </row>
    <row r="11" spans="1:7" ht="15">
      <c r="A11" s="26">
        <v>43592</v>
      </c>
      <c r="B11" s="20" t="s">
        <v>49</v>
      </c>
      <c r="C11" s="21">
        <v>1.07291666666667</v>
      </c>
      <c r="D11" s="21">
        <v>1.01041666666667</v>
      </c>
      <c r="E11" s="23">
        <f>(D11-C11)+24</f>
        <v>23.9375</v>
      </c>
      <c r="F11" s="22">
        <v>0.03</v>
      </c>
      <c r="G11" s="24">
        <f>(HOUR(E11)*60+MINUTE(E11))*F11</f>
        <v>40.5</v>
      </c>
    </row>
    <row r="12" spans="1:7" ht="15">
      <c r="A12" s="26">
        <v>43593</v>
      </c>
      <c r="B12" s="20" t="s">
        <v>50</v>
      </c>
      <c r="C12" s="21">
        <v>1.11458333333333</v>
      </c>
      <c r="D12" s="21">
        <v>1.05208333333333</v>
      </c>
      <c r="E12" s="23">
        <f>(D12-C12)+24</f>
        <v>23.9375</v>
      </c>
      <c r="F12" s="22">
        <v>0.04</v>
      </c>
      <c r="G12" s="24">
        <f>(HOUR(E12)*60+MINUTE(E12))*F12</f>
        <v>54</v>
      </c>
    </row>
    <row r="13" spans="1:7" ht="15">
      <c r="A13" s="26">
        <v>43594</v>
      </c>
      <c r="B13" s="20" t="s">
        <v>51</v>
      </c>
      <c r="C13" s="21">
        <v>1.11458333333333</v>
      </c>
      <c r="D13" s="21">
        <v>1.05208333333333</v>
      </c>
      <c r="E13" s="23">
        <f>(D13-C13)+24</f>
        <v>23.9375</v>
      </c>
      <c r="F13" s="22">
        <v>0.02</v>
      </c>
      <c r="G13" s="24">
        <f>(HOUR(E13)*60+MINUTE(E13))*F13</f>
        <v>27</v>
      </c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A-Dacosta</dc:creator>
  <cp:keywords/>
  <dc:description/>
  <cp:lastModifiedBy>Andrés</cp:lastModifiedBy>
  <dcterms:created xsi:type="dcterms:W3CDTF">2013-04-21T07:37:02Z</dcterms:created>
  <dcterms:modified xsi:type="dcterms:W3CDTF">2019-05-14T19:41:31Z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