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10" activeTab="0"/>
  </bookViews>
  <sheets>
    <sheet name="Amortización borrador" sheetId="1" r:id="rId1"/>
  </sheets>
  <definedNames>
    <definedName name="_xlnm.Print_Area" localSheetId="0">'Amortización borrador'!$B$1:$W$31</definedName>
    <definedName name="numero">#REF!</definedName>
    <definedName name="numero1">#REF!</definedName>
    <definedName name="periodos">#REF!</definedName>
  </definedNames>
  <calcPr fullCalcOnLoad="1"/>
</workbook>
</file>

<file path=xl/sharedStrings.xml><?xml version="1.0" encoding="utf-8"?>
<sst xmlns="http://schemas.openxmlformats.org/spreadsheetml/2006/main" count="30" uniqueCount="30">
  <si>
    <t>Tipo de interés nominal:</t>
  </si>
  <si>
    <t>Capital pendiente</t>
  </si>
  <si>
    <t>% Interés anual</t>
  </si>
  <si>
    <t>Cuotas Mensuales</t>
  </si>
  <si>
    <t>Intereses</t>
  </si>
  <si>
    <t>Total pagado al final del préstamo</t>
  </si>
  <si>
    <t>Capital amortizado</t>
  </si>
  <si>
    <t>Cuota a pagar mensualmente según tabla (años y %) 12 pagos anuales</t>
  </si>
  <si>
    <t>Capital solicitado</t>
  </si>
  <si>
    <t>Plazo en años</t>
  </si>
  <si>
    <t>Totales:</t>
  </si>
  <si>
    <t>Pago mensual</t>
  </si>
  <si>
    <t xml:space="preserve"> =-PAGO(D4/12;D5*12;D3)</t>
  </si>
  <si>
    <t xml:space="preserve">  </t>
  </si>
  <si>
    <t>Capital menual abonado</t>
  </si>
  <si>
    <t>Capital</t>
  </si>
  <si>
    <t>Años</t>
  </si>
  <si>
    <t>N de pagos anuales</t>
  </si>
  <si>
    <t xml:space="preserve"> =PAGO(interés/período;pagos;-capital)</t>
  </si>
  <si>
    <t>Pago  mensual</t>
  </si>
  <si>
    <t>Total  pagos</t>
  </si>
  <si>
    <t>Interés anual</t>
  </si>
  <si>
    <t xml:space="preserve">Capital   </t>
  </si>
  <si>
    <t>interés compuesto</t>
  </si>
  <si>
    <t>PRÉSTAMO: PAGO 12 CUOTAS AL AÑO</t>
  </si>
  <si>
    <t>Periodo pago (meses)</t>
  </si>
  <si>
    <t xml:space="preserve"> =(D3*(1+D4/12)^E5*D4/12)/((1+D4/12)^E5-1)</t>
  </si>
  <si>
    <t>Formula  Cuota mensual</t>
  </si>
  <si>
    <t xml:space="preserve">Total intereses pagados </t>
  </si>
  <si>
    <t>Cuota a pagar mensualmente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</si>
</sst>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.000%"/>
    <numFmt numFmtId="166" formatCode="0.0000%"/>
    <numFmt numFmtId="167" formatCode="#,##0.00_ ;\-#,##0.00\ "/>
    <numFmt numFmtId="168" formatCode="0.0000"/>
    <numFmt numFmtId="169" formatCode="_(* #,##0.00_);_(* \(#,##0.00\);_(* &quot;-&quot;??_);_(@_)"/>
    <numFmt numFmtId="170" formatCode="_(* #,##0_);_(* \(#,##0\);_(* &quot;-&quot;??_);_(@_)"/>
    <numFmt numFmtId="171" formatCode="#,##0;[Red]#,##0"/>
    <numFmt numFmtId="172" formatCode="_-* #,##0.00\ _P_t_s_-;\-* #,##0.00\ _P_t_s_-;_-* &quot;-&quot;??\ _P_t_s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General\ \ \ "/>
    <numFmt numFmtId="178" formatCode="#,##0.0000"/>
    <numFmt numFmtId="179" formatCode="&quot;$&quot;\ #,##0;[Red]&quot;$&quot;\ \-#,##0"/>
    <numFmt numFmtId="180" formatCode="#,##0;[Red]\(#,##0\)"/>
    <numFmt numFmtId="181" formatCode="0.0%"/>
    <numFmt numFmtId="182" formatCode="#,##0.00;[Red]#,##0.00"/>
    <numFmt numFmtId="183" formatCode="#,##0_ ;[Red]\-#,##0\ "/>
    <numFmt numFmtId="184" formatCode="0.000000"/>
    <numFmt numFmtId="185" formatCode="0.00000000"/>
    <numFmt numFmtId="186" formatCode="0.0000000"/>
    <numFmt numFmtId="187" formatCode="&quot;Años;: &quot;#,##0"/>
    <numFmt numFmtId="188" formatCode="&quot;Años: &quot;#,##0"/>
    <numFmt numFmtId="189" formatCode="#,##0.00\ &quot;€&quot;"/>
    <numFmt numFmtId="190" formatCode="&quot; total intereses: &quot;\ _-* #,##0.00\ &quot;€&quot;_-;\-* #,##0.00\ &quot;€&quot;_-;_-* &quot;-&quot;??\ &quot;€&quot;_-;_-@_-"/>
    <numFmt numFmtId="191" formatCode="#,##0_ ;\-#,##0\ "/>
    <numFmt numFmtId="192" formatCode="&quot; TAE.l&quot;"/>
    <numFmt numFmtId="193" formatCode="&quot; TAE:&quot;\ 0.00%"/>
    <numFmt numFmtId="194" formatCode="&quot;Cuotas:&quot;\ 0"/>
    <numFmt numFmtId="195" formatCode="&quot;Total mensualidades:&quot;\ 0"/>
    <numFmt numFmtId="196" formatCode="[$-C0A]dddd\,\ dd&quot; de &quot;mmmm&quot; de &quot;yyyy"/>
    <numFmt numFmtId="197" formatCode="&quot;Total cuotas:&quot;\ 0"/>
    <numFmt numFmtId="198" formatCode="&quot;Meses totales:&quot;\ 0"/>
    <numFmt numFmtId="199" formatCode="0\ &quot;cuotas&quot;"/>
    <numFmt numFmtId="200" formatCode="0\ &quot;Cuotas a pagar&quot;"/>
    <numFmt numFmtId="201" formatCode="0\ \ \ \ &quot;Cuotas a pagar&quot;"/>
    <numFmt numFmtId="202" formatCode="0&quot;Cuotas mensuales&quot;"/>
    <numFmt numFmtId="203" formatCode="0&quot; Meses&quot;"/>
    <numFmt numFmtId="204" formatCode="0&quot; meses&quot;"/>
    <numFmt numFmtId="205" formatCode="#,##0.00\ _€"/>
    <numFmt numFmtId="206" formatCode="_-* #,##0\ &quot;pta&quot;_-;\-* #,##0\ &quot;pta&quot;_-;_-* &quot;-&quot;\ &quot;pta&quot;_-;_-@_-"/>
    <numFmt numFmtId="207" formatCode="mmm\-yy_)"/>
    <numFmt numFmtId="208" formatCode="dd\-mmm\-yy_)"/>
    <numFmt numFmtId="209" formatCode="#,##0.00&quot;Pts&quot;_);\(#,##0.00&quot;Pts&quot;\)"/>
    <numFmt numFmtId="210" formatCode="#,##0.0_ ;\-#,##0.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dobe Caslon Pro"/>
      <family val="1"/>
    </font>
    <font>
      <i/>
      <sz val="8"/>
      <name val="Arial"/>
      <family val="2"/>
    </font>
    <font>
      <b/>
      <sz val="12"/>
      <name val="Adobe Song Std L"/>
      <family val="1"/>
    </font>
    <font>
      <b/>
      <sz val="8"/>
      <name val="Arial"/>
      <family val="2"/>
    </font>
    <font>
      <sz val="11"/>
      <name val="Tahoma"/>
      <family val="2"/>
    </font>
    <font>
      <sz val="10"/>
      <name val="Tahoma"/>
      <family val="2"/>
    </font>
    <font>
      <sz val="11"/>
      <color indexed="12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9"/>
      <color indexed="9"/>
      <name val="Arial Black"/>
      <family val="2"/>
    </font>
    <font>
      <sz val="12"/>
      <color indexed="9"/>
      <name val="Times New Roman"/>
      <family val="1"/>
    </font>
    <font>
      <sz val="8"/>
      <color indexed="9"/>
      <name val="Calibri"/>
      <family val="2"/>
    </font>
    <font>
      <b/>
      <sz val="10"/>
      <color indexed="17"/>
      <name val="Arial"/>
      <family val="2"/>
    </font>
    <font>
      <sz val="11"/>
      <color indexed="10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 Black"/>
      <family val="2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9"/>
      <color theme="0"/>
      <name val="Arial Black"/>
      <family val="2"/>
    </font>
    <font>
      <sz val="12"/>
      <color theme="0"/>
      <name val="Times New Roman"/>
      <family val="1"/>
    </font>
    <font>
      <sz val="8"/>
      <color theme="0"/>
      <name val="Calibri"/>
      <family val="2"/>
    </font>
    <font>
      <b/>
      <sz val="10"/>
      <color rgb="FF00B050"/>
      <name val="Arial"/>
      <family val="2"/>
    </font>
    <font>
      <sz val="11"/>
      <color rgb="FFFF0000"/>
      <name val="Tahoma"/>
      <family val="2"/>
    </font>
    <font>
      <b/>
      <sz val="10"/>
      <color rgb="FFFF0000"/>
      <name val="Arial"/>
      <family val="2"/>
    </font>
    <font>
      <sz val="10"/>
      <color theme="1"/>
      <name val="Arial Black"/>
      <family val="2"/>
    </font>
    <font>
      <sz val="8"/>
      <color theme="0"/>
      <name val="Times New Roman"/>
      <family val="1"/>
    </font>
    <font>
      <b/>
      <sz val="8"/>
      <color theme="0"/>
      <name val="Arial"/>
      <family val="2"/>
    </font>
    <font>
      <sz val="10"/>
      <color rgb="FF0070C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0" tint="-0.04997999966144562"/>
      </left>
      <right>
        <color indexed="63"/>
      </right>
      <top style="thick">
        <color theme="0" tint="-0.04997999966144562"/>
      </top>
      <bottom style="thin"/>
    </border>
    <border>
      <left>
        <color indexed="63"/>
      </left>
      <right>
        <color indexed="63"/>
      </right>
      <top style="thick">
        <color theme="0" tint="-0.04997999966144562"/>
      </top>
      <bottom style="thin"/>
    </border>
    <border>
      <left>
        <color indexed="63"/>
      </left>
      <right style="thin"/>
      <top style="thick">
        <color theme="0" tint="-0.04997999966144562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44" fontId="3" fillId="0" borderId="0" applyFon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10" fontId="6" fillId="33" borderId="10" xfId="0" applyNumberFormat="1" applyFont="1" applyFill="1" applyBorder="1" applyAlignment="1" applyProtection="1">
      <alignment horizontal="center" vertical="center"/>
      <protection/>
    </xf>
    <xf numFmtId="10" fontId="63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191" fontId="8" fillId="33" borderId="10" xfId="49" applyNumberFormat="1" applyFont="1" applyFill="1" applyBorder="1" applyAlignment="1" applyProtection="1">
      <alignment horizontal="center"/>
      <protection locked="0"/>
    </xf>
    <xf numFmtId="7" fontId="4" fillId="33" borderId="0" xfId="49" applyNumberFormat="1" applyFont="1" applyFill="1" applyBorder="1" applyAlignment="1" applyProtection="1">
      <alignment horizontal="center"/>
      <protection locked="0"/>
    </xf>
    <xf numFmtId="7" fontId="9" fillId="33" borderId="0" xfId="49" applyNumberFormat="1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/>
      <protection locked="0"/>
    </xf>
    <xf numFmtId="10" fontId="8" fillId="33" borderId="10" xfId="0" applyNumberFormat="1" applyFont="1" applyFill="1" applyBorder="1" applyAlignment="1" applyProtection="1">
      <alignment horizontal="center"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3" fontId="50" fillId="33" borderId="12" xfId="0" applyNumberFormat="1" applyFont="1" applyFill="1" applyBorder="1" applyAlignment="1" applyProtection="1">
      <alignment horizontal="right" vertical="center"/>
      <protection locked="0"/>
    </xf>
    <xf numFmtId="188" fontId="64" fillId="34" borderId="10" xfId="0" applyNumberFormat="1" applyFont="1" applyFill="1" applyBorder="1" applyAlignment="1" applyProtection="1">
      <alignment horizontal="center" vertical="center"/>
      <protection locked="0"/>
    </xf>
    <xf numFmtId="191" fontId="8" fillId="33" borderId="10" xfId="0" applyNumberFormat="1" applyFont="1" applyFill="1" applyBorder="1" applyAlignment="1" applyProtection="1">
      <alignment horizontal="center"/>
      <protection locked="0"/>
    </xf>
    <xf numFmtId="198" fontId="9" fillId="33" borderId="0" xfId="0" applyNumberFormat="1" applyFont="1" applyFill="1" applyBorder="1" applyAlignment="1" applyProtection="1">
      <alignment horizontal="center"/>
      <protection locked="0"/>
    </xf>
    <xf numFmtId="193" fontId="4" fillId="33" borderId="0" xfId="0" applyNumberFormat="1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2" fontId="50" fillId="33" borderId="0" xfId="0" applyNumberFormat="1" applyFont="1" applyFill="1" applyBorder="1" applyAlignment="1" applyProtection="1">
      <alignment horizontal="left" wrapText="1"/>
      <protection locked="0"/>
    </xf>
    <xf numFmtId="198" fontId="4" fillId="33" borderId="0" xfId="0" applyNumberFormat="1" applyFont="1" applyFill="1" applyBorder="1" applyAlignment="1" applyProtection="1">
      <alignment horizontal="center"/>
      <protection locked="0"/>
    </xf>
    <xf numFmtId="2" fontId="65" fillId="33" borderId="0" xfId="0" applyNumberFormat="1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8" fontId="3" fillId="33" borderId="0" xfId="0" applyNumberFormat="1" applyFont="1" applyFill="1" applyBorder="1" applyAlignment="1" applyProtection="1">
      <alignment/>
      <protection locked="0"/>
    </xf>
    <xf numFmtId="39" fontId="3" fillId="33" borderId="0" xfId="0" applyNumberFormat="1" applyFont="1" applyFill="1" applyAlignment="1" applyProtection="1">
      <alignment horizontal="right"/>
      <protection locked="0"/>
    </xf>
    <xf numFmtId="0" fontId="4" fillId="19" borderId="10" xfId="0" applyFont="1" applyFill="1" applyBorder="1" applyAlignment="1" applyProtection="1">
      <alignment horizontal="center"/>
      <protection locked="0"/>
    </xf>
    <xf numFmtId="44" fontId="3" fillId="33" borderId="0" xfId="0" applyNumberFormat="1" applyFont="1" applyFill="1" applyAlignment="1" applyProtection="1">
      <alignment/>
      <protection locked="0"/>
    </xf>
    <xf numFmtId="44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39" fontId="3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67" fillId="0" borderId="0" xfId="0" applyNumberFormat="1" applyFont="1" applyAlignment="1" applyProtection="1">
      <alignment/>
      <protection locked="0"/>
    </xf>
    <xf numFmtId="7" fontId="3" fillId="33" borderId="0" xfId="0" applyNumberFormat="1" applyFont="1" applyFill="1" applyBorder="1" applyAlignment="1" applyProtection="1">
      <alignment/>
      <protection locked="0"/>
    </xf>
    <xf numFmtId="0" fontId="68" fillId="0" borderId="10" xfId="0" applyFont="1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68" fillId="0" borderId="10" xfId="0" applyNumberFormat="1" applyFont="1" applyBorder="1" applyAlignment="1" applyProtection="1">
      <alignment/>
      <protection/>
    </xf>
    <xf numFmtId="10" fontId="68" fillId="0" borderId="10" xfId="0" applyNumberFormat="1" applyFont="1" applyBorder="1" applyAlignment="1" applyProtection="1">
      <alignment/>
      <protection/>
    </xf>
    <xf numFmtId="191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4" fontId="67" fillId="0" borderId="10" xfId="0" applyNumberFormat="1" applyFont="1" applyBorder="1" applyAlignment="1" applyProtection="1">
      <alignment/>
      <protection/>
    </xf>
    <xf numFmtId="191" fontId="38" fillId="19" borderId="10" xfId="0" applyNumberFormat="1" applyFont="1" applyFill="1" applyBorder="1" applyAlignment="1" applyProtection="1">
      <alignment horizontal="center" vertical="center"/>
      <protection/>
    </xf>
    <xf numFmtId="205" fontId="8" fillId="35" borderId="10" xfId="0" applyNumberFormat="1" applyFont="1" applyFill="1" applyBorder="1" applyAlignment="1" applyProtection="1">
      <alignment horizontal="center"/>
      <protection/>
    </xf>
    <xf numFmtId="4" fontId="39" fillId="33" borderId="10" xfId="0" applyNumberFormat="1" applyFont="1" applyFill="1" applyBorder="1" applyAlignment="1" applyProtection="1">
      <alignment horizontal="center"/>
      <protection/>
    </xf>
    <xf numFmtId="4" fontId="40" fillId="33" borderId="10" xfId="0" applyNumberFormat="1" applyFont="1" applyFill="1" applyBorder="1" applyAlignment="1" applyProtection="1">
      <alignment horizontal="center" vertical="center"/>
      <protection/>
    </xf>
    <xf numFmtId="44" fontId="4" fillId="33" borderId="10" xfId="0" applyNumberFormat="1" applyFont="1" applyFill="1" applyBorder="1" applyAlignment="1" applyProtection="1">
      <alignment horizontal="center"/>
      <protection/>
    </xf>
    <xf numFmtId="193" fontId="4" fillId="8" borderId="10" xfId="0" applyNumberFormat="1" applyFont="1" applyFill="1" applyBorder="1" applyAlignment="1" applyProtection="1">
      <alignment horizontal="center"/>
      <protection/>
    </xf>
    <xf numFmtId="189" fontId="7" fillId="33" borderId="10" xfId="0" applyNumberFormat="1" applyFont="1" applyFill="1" applyBorder="1" applyAlignment="1" applyProtection="1">
      <alignment horizontal="center" vertical="center"/>
      <protection/>
    </xf>
    <xf numFmtId="204" fontId="4" fillId="8" borderId="10" xfId="0" applyNumberFormat="1" applyFont="1" applyFill="1" applyBorder="1" applyAlignment="1" applyProtection="1">
      <alignment horizontal="center"/>
      <protection/>
    </xf>
    <xf numFmtId="4" fontId="69" fillId="6" borderId="11" xfId="0" applyNumberFormat="1" applyFont="1" applyFill="1" applyBorder="1" applyAlignment="1" applyProtection="1">
      <alignment horizontal="center" vertical="center" wrapText="1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4" fontId="3" fillId="33" borderId="0" xfId="49" applyNumberFormat="1" applyFont="1" applyFill="1" applyBorder="1" applyAlignment="1" applyProtection="1">
      <alignment horizontal="center"/>
      <protection/>
    </xf>
    <xf numFmtId="4" fontId="3" fillId="33" borderId="0" xfId="49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10" fontId="70" fillId="33" borderId="12" xfId="0" applyNumberFormat="1" applyFont="1" applyFill="1" applyBorder="1" applyAlignment="1" applyProtection="1">
      <alignment horizontal="right" vertical="center" textRotation="90" wrapText="1"/>
      <protection locked="0"/>
    </xf>
    <xf numFmtId="10" fontId="70" fillId="33" borderId="13" xfId="0" applyNumberFormat="1" applyFont="1" applyFill="1" applyBorder="1" applyAlignment="1" applyProtection="1">
      <alignment horizontal="right" vertical="center" textRotation="90" wrapText="1"/>
      <protection locked="0"/>
    </xf>
    <xf numFmtId="1" fontId="4" fillId="4" borderId="10" xfId="0" applyNumberFormat="1" applyFont="1" applyFill="1" applyBorder="1" applyAlignment="1" applyProtection="1">
      <alignment/>
      <protection locked="0"/>
    </xf>
    <xf numFmtId="1" fontId="4" fillId="35" borderId="10" xfId="0" applyNumberFormat="1" applyFont="1" applyFill="1" applyBorder="1" applyAlignment="1" applyProtection="1">
      <alignment/>
      <protection locked="0"/>
    </xf>
    <xf numFmtId="4" fontId="14" fillId="19" borderId="10" xfId="52" applyNumberFormat="1" applyFont="1" applyFill="1" applyBorder="1" applyAlignment="1" applyProtection="1">
      <alignment horizontal="center" vertical="center" wrapText="1"/>
      <protection/>
    </xf>
    <xf numFmtId="2" fontId="71" fillId="33" borderId="0" xfId="0" applyNumberFormat="1" applyFont="1" applyFill="1" applyBorder="1" applyAlignment="1" applyProtection="1">
      <alignment wrapText="1"/>
      <protection locked="0"/>
    </xf>
    <xf numFmtId="0" fontId="47" fillId="33" borderId="0" xfId="0" applyFont="1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1" fontId="40" fillId="33" borderId="10" xfId="0" applyNumberFormat="1" applyFont="1" applyFill="1" applyBorder="1" applyAlignment="1" applyProtection="1">
      <alignment/>
      <protection locked="0"/>
    </xf>
    <xf numFmtId="4" fontId="13" fillId="0" borderId="16" xfId="0" applyNumberFormat="1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4" fillId="19" borderId="14" xfId="0" applyFont="1" applyFill="1" applyBorder="1" applyAlignment="1" applyProtection="1">
      <alignment horizontal="center" wrapText="1"/>
      <protection locked="0"/>
    </xf>
    <xf numFmtId="0" fontId="4" fillId="19" borderId="15" xfId="0" applyFont="1" applyFill="1" applyBorder="1" applyAlignment="1" applyProtection="1">
      <alignment horizontal="center" wrapText="1"/>
      <protection locked="0"/>
    </xf>
    <xf numFmtId="1" fontId="40" fillId="33" borderId="14" xfId="0" applyNumberFormat="1" applyFont="1" applyFill="1" applyBorder="1" applyAlignment="1" applyProtection="1">
      <alignment/>
      <protection locked="0"/>
    </xf>
    <xf numFmtId="1" fontId="40" fillId="33" borderId="15" xfId="0" applyNumberFormat="1" applyFont="1" applyFill="1" applyBorder="1" applyAlignment="1" applyProtection="1">
      <alignment/>
      <protection locked="0"/>
    </xf>
    <xf numFmtId="2" fontId="72" fillId="33" borderId="0" xfId="0" applyNumberFormat="1" applyFont="1" applyFill="1" applyBorder="1" applyAlignment="1" applyProtection="1">
      <alignment horizontal="left" wrapText="1"/>
      <protection locked="0"/>
    </xf>
    <xf numFmtId="0" fontId="47" fillId="33" borderId="0" xfId="0" applyFont="1" applyFill="1" applyBorder="1" applyAlignment="1" applyProtection="1">
      <alignment horizontal="left" wrapText="1"/>
      <protection locked="0"/>
    </xf>
    <xf numFmtId="0" fontId="68" fillId="0" borderId="14" xfId="0" applyFont="1" applyBorder="1" applyAlignment="1" applyProtection="1">
      <alignment horizontal="left"/>
      <protection locked="0"/>
    </xf>
    <xf numFmtId="0" fontId="73" fillId="33" borderId="14" xfId="0" applyFont="1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88" fontId="6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" fontId="74" fillId="35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2" fontId="15" fillId="35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[0]_Cálculo financiero Solucionario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0"/>
      </font>
      <fill>
        <patternFill>
          <bgColor rgb="FF0070C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7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95"/>
  <sheetViews>
    <sheetView tabSelected="1" zoomScalePageLayoutView="0" workbookViewId="0" topLeftCell="A1">
      <selection activeCell="K25" sqref="K25"/>
    </sheetView>
  </sheetViews>
  <sheetFormatPr defaultColWidth="14.421875" defaultRowHeight="15"/>
  <cols>
    <col min="1" max="1" width="3.8515625" style="5" customWidth="1"/>
    <col min="2" max="2" width="19.00390625" style="25" customWidth="1"/>
    <col min="3" max="3" width="14.421875" style="5" bestFit="1" customWidth="1"/>
    <col min="4" max="4" width="13.140625" style="5" customWidth="1"/>
    <col min="5" max="5" width="19.00390625" style="5" customWidth="1"/>
    <col min="6" max="6" width="15.57421875" style="5" customWidth="1"/>
    <col min="7" max="7" width="13.8515625" style="5" customWidth="1"/>
    <col min="8" max="8" width="4.00390625" style="5" customWidth="1"/>
    <col min="9" max="9" width="13.7109375" style="5" bestFit="1" customWidth="1"/>
    <col min="10" max="10" width="9.28125" style="5" customWidth="1"/>
    <col min="11" max="11" width="9.7109375" style="5" customWidth="1"/>
    <col min="12" max="12" width="5.140625" style="5" customWidth="1"/>
    <col min="13" max="13" width="10.57421875" style="5" customWidth="1"/>
    <col min="14" max="14" width="4.8515625" style="5" customWidth="1"/>
    <col min="15" max="23" width="9.00390625" style="5" bestFit="1" customWidth="1"/>
    <col min="24" max="24" width="9.00390625" style="5" customWidth="1"/>
    <col min="25" max="229" width="11.421875" style="5" customWidth="1"/>
    <col min="230" max="230" width="19.421875" style="5" bestFit="1" customWidth="1"/>
    <col min="231" max="231" width="14.421875" style="5" bestFit="1" customWidth="1"/>
    <col min="232" max="16384" width="14.421875" style="5" customWidth="1"/>
  </cols>
  <sheetData>
    <row r="1" spans="2:9" ht="20.25">
      <c r="B1" s="65" t="s">
        <v>24</v>
      </c>
      <c r="C1" s="65"/>
      <c r="D1" s="65"/>
      <c r="E1" s="65"/>
      <c r="F1" s="65"/>
      <c r="G1" s="65"/>
      <c r="H1" s="65"/>
      <c r="I1" s="4"/>
    </row>
    <row r="2" spans="2:10" ht="12" customHeight="1">
      <c r="B2" s="4"/>
      <c r="C2" s="4"/>
      <c r="D2" s="4"/>
      <c r="E2" s="6"/>
      <c r="F2" s="7"/>
      <c r="G2" s="94" t="s">
        <v>27</v>
      </c>
      <c r="H2" s="95"/>
      <c r="I2" s="95"/>
      <c r="J2" s="93"/>
    </row>
    <row r="3" spans="2:24" ht="16.5" customHeight="1">
      <c r="B3" s="68" t="s">
        <v>8</v>
      </c>
      <c r="C3" s="68"/>
      <c r="D3" s="8">
        <v>55000</v>
      </c>
      <c r="E3" s="9"/>
      <c r="F3" s="10"/>
      <c r="G3" s="91" t="s">
        <v>12</v>
      </c>
      <c r="H3" s="92"/>
      <c r="I3" s="92"/>
      <c r="J3" s="93"/>
      <c r="M3" s="89" t="s">
        <v>2</v>
      </c>
      <c r="N3" s="11"/>
      <c r="O3" s="86" t="s">
        <v>7</v>
      </c>
      <c r="P3" s="87"/>
      <c r="Q3" s="87"/>
      <c r="R3" s="87"/>
      <c r="S3" s="87"/>
      <c r="T3" s="87"/>
      <c r="U3" s="87"/>
      <c r="V3" s="87"/>
      <c r="W3" s="87"/>
      <c r="X3" s="88"/>
    </row>
    <row r="4" spans="2:24" ht="16.5" customHeight="1">
      <c r="B4" s="68" t="s">
        <v>0</v>
      </c>
      <c r="C4" s="68"/>
      <c r="D4" s="12">
        <v>0.06</v>
      </c>
      <c r="E4" s="55">
        <f>(1+(D4/12))^12-1</f>
        <v>0.06167781186449761</v>
      </c>
      <c r="F4" s="13"/>
      <c r="G4" s="96" t="s">
        <v>26</v>
      </c>
      <c r="H4" s="97"/>
      <c r="I4" s="97"/>
      <c r="J4" s="98"/>
      <c r="M4" s="90"/>
      <c r="N4" s="14"/>
      <c r="O4" s="15">
        <f>IF($D$5&gt;=1,$D$5,D5)</f>
        <v>12</v>
      </c>
      <c r="P4" s="15">
        <f>O4+1</f>
        <v>13</v>
      </c>
      <c r="Q4" s="15">
        <f aca="true" t="shared" si="0" ref="Q4:X4">P4+1</f>
        <v>14</v>
      </c>
      <c r="R4" s="15">
        <f t="shared" si="0"/>
        <v>15</v>
      </c>
      <c r="S4" s="15">
        <f t="shared" si="0"/>
        <v>16</v>
      </c>
      <c r="T4" s="15">
        <f t="shared" si="0"/>
        <v>17</v>
      </c>
      <c r="U4" s="15">
        <f t="shared" si="0"/>
        <v>18</v>
      </c>
      <c r="V4" s="15">
        <f t="shared" si="0"/>
        <v>19</v>
      </c>
      <c r="W4" s="15">
        <f t="shared" si="0"/>
        <v>20</v>
      </c>
      <c r="X4" s="15">
        <f t="shared" si="0"/>
        <v>21</v>
      </c>
    </row>
    <row r="5" spans="2:24" ht="16.5">
      <c r="B5" s="68" t="s">
        <v>9</v>
      </c>
      <c r="C5" s="68"/>
      <c r="D5" s="16">
        <v>12</v>
      </c>
      <c r="E5" s="57">
        <f>D5*12</f>
        <v>144</v>
      </c>
      <c r="F5" s="17"/>
      <c r="G5" s="17"/>
      <c r="H5" s="17"/>
      <c r="I5" s="17"/>
      <c r="J5" s="18"/>
      <c r="K5" s="18"/>
      <c r="L5" s="18"/>
      <c r="M5" s="1">
        <f>D4</f>
        <v>0.06</v>
      </c>
      <c r="N5" s="66" t="s">
        <v>3</v>
      </c>
      <c r="O5" s="56">
        <f aca="true" t="shared" si="1" ref="O5:O13">-PMT($M5/12,$O$4*12,$D$3)</f>
        <v>536.7176174669532</v>
      </c>
      <c r="P5" s="56">
        <f aca="true" t="shared" si="2" ref="P5:P13">-PMT($M5/12,$P$4*12,$D$3)</f>
        <v>508.59789442177424</v>
      </c>
      <c r="Q5" s="56">
        <f aca="true" t="shared" si="3" ref="Q5:Q13">-PMT($M5/12,$Q$4*12,$D$3)</f>
        <v>484.67975849346</v>
      </c>
      <c r="R5" s="56">
        <f aca="true" t="shared" si="4" ref="R5:R13">-PMT($M5/12,$R$4*12,$D$3)</f>
        <v>464.1212554266482</v>
      </c>
      <c r="S5" s="56">
        <f aca="true" t="shared" si="5" ref="S5:S13">-PMT($M5/12,$S$4*12,$D$3)</f>
        <v>446.29082513681743</v>
      </c>
      <c r="T5" s="56">
        <f aca="true" t="shared" si="6" ref="T5:T13">-PMT($M5/12,$T$4*12,$D$3)</f>
        <v>430.7054246644433</v>
      </c>
      <c r="U5" s="56">
        <f aca="true" t="shared" si="7" ref="U5:U13">-PMT($M5/12,$U$4*12,$D$3)</f>
        <v>416.98927695479</v>
      </c>
      <c r="V5" s="56">
        <f aca="true" t="shared" si="8" ref="V5:V13">-PMT($M5/12,$V$4*12,$D$3)</f>
        <v>404.84564646023045</v>
      </c>
      <c r="W5" s="56">
        <f aca="true" t="shared" si="9" ref="W5:W13">-PMT($M5/12,$W$4*12,$D$3)</f>
        <v>394.03708216299066</v>
      </c>
      <c r="X5" s="56">
        <f aca="true" t="shared" si="10" ref="X5:X13">-PMT($M5/12,$X$4*12,$D$3)</f>
        <v>384.3713055311641</v>
      </c>
    </row>
    <row r="6" spans="2:24" ht="16.5">
      <c r="B6" s="69" t="s">
        <v>29</v>
      </c>
      <c r="C6" s="69"/>
      <c r="D6" s="51">
        <f>-PMT(D4/12,D5*12,D3)</f>
        <v>536.7176174669532</v>
      </c>
      <c r="E6" s="19"/>
      <c r="F6" s="83"/>
      <c r="G6" s="84"/>
      <c r="H6" s="84"/>
      <c r="I6" s="20"/>
      <c r="J6" s="21"/>
      <c r="K6" s="21"/>
      <c r="L6" s="21"/>
      <c r="M6" s="1">
        <f>M5+0.005</f>
        <v>0.065</v>
      </c>
      <c r="N6" s="66"/>
      <c r="O6" s="56">
        <f t="shared" si="1"/>
        <v>551.0565983985284</v>
      </c>
      <c r="P6" s="56">
        <f t="shared" si="2"/>
        <v>523.1546034206089</v>
      </c>
      <c r="Q6" s="56">
        <f t="shared" si="3"/>
        <v>499.45284443497053</v>
      </c>
      <c r="R6" s="56">
        <f t="shared" si="4"/>
        <v>479.1090509135489</v>
      </c>
      <c r="S6" s="56">
        <f t="shared" si="5"/>
        <v>461.4913961694261</v>
      </c>
      <c r="T6" s="56">
        <f t="shared" si="6"/>
        <v>446.1166077351613</v>
      </c>
      <c r="U6" s="56">
        <f t="shared" si="7"/>
        <v>432.6087078156823</v>
      </c>
      <c r="V6" s="56">
        <f t="shared" si="8"/>
        <v>420.6707832356853</v>
      </c>
      <c r="W6" s="56">
        <f t="shared" si="9"/>
        <v>410.06522453330336</v>
      </c>
      <c r="X6" s="56">
        <f t="shared" si="10"/>
        <v>400.5996111272895</v>
      </c>
    </row>
    <row r="7" spans="2:24" ht="15.75">
      <c r="B7" s="81" t="s">
        <v>28</v>
      </c>
      <c r="C7" s="82"/>
      <c r="D7" s="52">
        <f>(D6*D5*12)-D3</f>
        <v>22287.336915241263</v>
      </c>
      <c r="E7" s="22"/>
      <c r="F7" s="71"/>
      <c r="G7" s="72"/>
      <c r="H7" s="72"/>
      <c r="I7" s="23"/>
      <c r="J7" s="24"/>
      <c r="K7" s="24"/>
      <c r="L7" s="24"/>
      <c r="M7" s="1">
        <f aca="true" t="shared" si="11" ref="M7:M13">M6+0.005</f>
        <v>0.07</v>
      </c>
      <c r="N7" s="66"/>
      <c r="O7" s="56">
        <f t="shared" si="1"/>
        <v>565.6096022567547</v>
      </c>
      <c r="P7" s="56">
        <f t="shared" si="2"/>
        <v>537.940777336657</v>
      </c>
      <c r="Q7" s="56">
        <f t="shared" si="3"/>
        <v>514.4702979870661</v>
      </c>
      <c r="R7" s="56">
        <f t="shared" si="4"/>
        <v>494.3555489688349</v>
      </c>
      <c r="S7" s="56">
        <f t="shared" si="5"/>
        <v>476.9644110993993</v>
      </c>
      <c r="T7" s="56">
        <f t="shared" si="6"/>
        <v>461.8133591280551</v>
      </c>
      <c r="U7" s="56">
        <f t="shared" si="7"/>
        <v>448.52619391576053</v>
      </c>
      <c r="V7" s="56">
        <f t="shared" si="8"/>
        <v>436.80580676280584</v>
      </c>
      <c r="W7" s="56">
        <f t="shared" si="9"/>
        <v>426.41441459038106</v>
      </c>
      <c r="X7" s="56">
        <f t="shared" si="10"/>
        <v>417.1594423182359</v>
      </c>
    </row>
    <row r="8" spans="2:24" ht="12.75">
      <c r="B8" s="75" t="s">
        <v>5</v>
      </c>
      <c r="C8" s="75"/>
      <c r="D8" s="53">
        <f>D6*(D5*12)</f>
        <v>77287.33691524126</v>
      </c>
      <c r="M8" s="1">
        <f>M7+0.005</f>
        <v>0.07500000000000001</v>
      </c>
      <c r="N8" s="66"/>
      <c r="O8" s="56">
        <f t="shared" si="1"/>
        <v>580.3744697400728</v>
      </c>
      <c r="P8" s="56">
        <f t="shared" si="2"/>
        <v>552.9537314055558</v>
      </c>
      <c r="Q8" s="56">
        <f t="shared" si="3"/>
        <v>529.7288374416715</v>
      </c>
      <c r="R8" s="56">
        <f t="shared" si="4"/>
        <v>509.85679800150604</v>
      </c>
      <c r="S8" s="56">
        <f t="shared" si="5"/>
        <v>492.7051747786738</v>
      </c>
      <c r="T8" s="56">
        <f t="shared" si="6"/>
        <v>477.7901664493928</v>
      </c>
      <c r="U8" s="56">
        <f t="shared" si="7"/>
        <v>464.7353326221508</v>
      </c>
      <c r="V8" s="56">
        <f t="shared" si="8"/>
        <v>453.2433525624003</v>
      </c>
      <c r="W8" s="56">
        <f t="shared" si="9"/>
        <v>443.07625645349407</v>
      </c>
      <c r="X8" s="56">
        <f t="shared" si="10"/>
        <v>434.04130495208807</v>
      </c>
    </row>
    <row r="9" spans="3:24" ht="12.75">
      <c r="C9" s="26"/>
      <c r="D9" s="27"/>
      <c r="G9" s="28"/>
      <c r="I9" s="29" t="s">
        <v>22</v>
      </c>
      <c r="J9" s="79" t="s">
        <v>23</v>
      </c>
      <c r="K9" s="80"/>
      <c r="M9" s="1">
        <f t="shared" si="11"/>
        <v>0.08000000000000002</v>
      </c>
      <c r="N9" s="66"/>
      <c r="O9" s="56">
        <f t="shared" si="1"/>
        <v>595.3489208719149</v>
      </c>
      <c r="P9" s="56">
        <f t="shared" si="2"/>
        <v>568.1906348255901</v>
      </c>
      <c r="Q9" s="56">
        <f t="shared" si="3"/>
        <v>545.2250083764553</v>
      </c>
      <c r="R9" s="56">
        <f t="shared" si="4"/>
        <v>525.6086463816932</v>
      </c>
      <c r="S9" s="56">
        <f t="shared" si="5"/>
        <v>508.7087648208291</v>
      </c>
      <c r="T9" s="56">
        <f t="shared" si="6"/>
        <v>494.04126386043043</v>
      </c>
      <c r="U9" s="56">
        <f t="shared" si="7"/>
        <v>481.22944359257895</v>
      </c>
      <c r="V9" s="56">
        <f t="shared" si="8"/>
        <v>469.97575714006496</v>
      </c>
      <c r="W9" s="56">
        <f t="shared" si="9"/>
        <v>460.0420379464046</v>
      </c>
      <c r="X9" s="56">
        <f t="shared" si="10"/>
        <v>451.2353764269751</v>
      </c>
    </row>
    <row r="10" spans="2:24" ht="15">
      <c r="B10" s="64" t="s">
        <v>10</v>
      </c>
      <c r="C10" s="54">
        <f>SUM(C13:C495)</f>
        <v>77287.33691524129</v>
      </c>
      <c r="D10" s="54">
        <f>SUM(D13:D495)</f>
        <v>22287.336915241292</v>
      </c>
      <c r="E10" s="54">
        <f>SUM(E13:E495)</f>
        <v>54999.99999999995</v>
      </c>
      <c r="F10" s="30"/>
      <c r="G10" s="31"/>
      <c r="H10" s="32"/>
      <c r="I10" s="50">
        <f>D3</f>
        <v>55000</v>
      </c>
      <c r="J10" s="70">
        <f>D3*(1+D4)^D5</f>
        <v>110670.80595095536</v>
      </c>
      <c r="K10" s="70"/>
      <c r="M10" s="1">
        <f t="shared" si="11"/>
        <v>0.08500000000000002</v>
      </c>
      <c r="N10" s="66"/>
      <c r="O10" s="56">
        <f t="shared" si="1"/>
        <v>610.5305603729802</v>
      </c>
      <c r="P10" s="56">
        <f t="shared" si="2"/>
        <v>583.6485184412262</v>
      </c>
      <c r="Q10" s="56">
        <f t="shared" si="3"/>
        <v>560.9551943200581</v>
      </c>
      <c r="R10" s="56">
        <f t="shared" si="4"/>
        <v>541.6067568590764</v>
      </c>
      <c r="S10" s="56">
        <f t="shared" si="5"/>
        <v>524.9700506407358</v>
      </c>
      <c r="T10" s="56">
        <f t="shared" si="6"/>
        <v>510.56065669435924</v>
      </c>
      <c r="U10" s="56">
        <f t="shared" si="7"/>
        <v>498.0016000011632</v>
      </c>
      <c r="V10" s="56">
        <f t="shared" si="8"/>
        <v>486.9950969113156</v>
      </c>
      <c r="W10" s="56">
        <f t="shared" si="9"/>
        <v>477.3027783510437</v>
      </c>
      <c r="X10" s="56">
        <f t="shared" si="10"/>
        <v>468.731563417595</v>
      </c>
    </row>
    <row r="11" spans="2:24" ht="25.5">
      <c r="B11" s="33" t="s">
        <v>25</v>
      </c>
      <c r="C11" s="34" t="s">
        <v>11</v>
      </c>
      <c r="D11" s="34" t="s">
        <v>4</v>
      </c>
      <c r="E11" s="34" t="s">
        <v>14</v>
      </c>
      <c r="F11" s="34" t="s">
        <v>6</v>
      </c>
      <c r="G11" s="34" t="s">
        <v>1</v>
      </c>
      <c r="I11" s="35"/>
      <c r="M11" s="1">
        <f t="shared" si="11"/>
        <v>0.09000000000000002</v>
      </c>
      <c r="N11" s="66"/>
      <c r="O11" s="56">
        <f t="shared" si="1"/>
        <v>625.9168832182233</v>
      </c>
      <c r="P11" s="56">
        <f t="shared" si="2"/>
        <v>599.3242826611973</v>
      </c>
      <c r="Q11" s="56">
        <f t="shared" si="3"/>
        <v>576.915627696408</v>
      </c>
      <c r="R11" s="56">
        <f t="shared" si="4"/>
        <v>557.8466212889817</v>
      </c>
      <c r="S11" s="56">
        <f t="shared" si="5"/>
        <v>541.4837128000396</v>
      </c>
      <c r="T11" s="56">
        <f t="shared" si="6"/>
        <v>527.3421463281551</v>
      </c>
      <c r="U11" s="56">
        <f t="shared" si="7"/>
        <v>515.0446598960896</v>
      </c>
      <c r="V11" s="56">
        <f t="shared" si="8"/>
        <v>504.2932270362247</v>
      </c>
      <c r="W11" s="56">
        <f t="shared" si="9"/>
        <v>494.84927571759533</v>
      </c>
      <c r="X11" s="56">
        <f t="shared" si="10"/>
        <v>486.51955863932045</v>
      </c>
    </row>
    <row r="12" spans="2:24" ht="12.75">
      <c r="B12" s="59">
        <v>0</v>
      </c>
      <c r="C12" s="60"/>
      <c r="D12" s="60"/>
      <c r="E12" s="60"/>
      <c r="F12" s="60">
        <v>0</v>
      </c>
      <c r="G12" s="58">
        <f>D3</f>
        <v>55000</v>
      </c>
      <c r="M12" s="1">
        <f t="shared" si="11"/>
        <v>0.09500000000000003</v>
      </c>
      <c r="N12" s="66"/>
      <c r="O12" s="56">
        <f t="shared" si="1"/>
        <v>641.5052803545481</v>
      </c>
      <c r="P12" s="56">
        <f t="shared" si="2"/>
        <v>615.2147055720515</v>
      </c>
      <c r="Q12" s="56">
        <f t="shared" si="3"/>
        <v>593.1024009872618</v>
      </c>
      <c r="R12" s="56">
        <f t="shared" si="4"/>
        <v>574.3235755750826</v>
      </c>
      <c r="S12" s="56">
        <f t="shared" si="5"/>
        <v>558.2442625269658</v>
      </c>
      <c r="T12" s="56">
        <f t="shared" si="6"/>
        <v>544.3793551254909</v>
      </c>
      <c r="U12" s="56">
        <f t="shared" si="7"/>
        <v>532.3512974398009</v>
      </c>
      <c r="V12" s="56">
        <f t="shared" si="8"/>
        <v>521.8618198346339</v>
      </c>
      <c r="W12" s="56">
        <f t="shared" si="9"/>
        <v>512.672153308435</v>
      </c>
      <c r="X12" s="56">
        <f t="shared" si="10"/>
        <v>504.58889612065485</v>
      </c>
    </row>
    <row r="13" spans="2:24" ht="15" customHeight="1">
      <c r="B13" s="61">
        <f>IF(B12&lt;$D$5*12,B12+1,"")</f>
        <v>1</v>
      </c>
      <c r="C13" s="62">
        <f aca="true" t="shared" si="12" ref="C13:C44">IF(B13="","",-PMT($D$4/12,$D$5*12,$D$3))</f>
        <v>536.7176174669532</v>
      </c>
      <c r="D13" s="63">
        <f>IF(B13="","",$D$4/12*G12)</f>
        <v>275</v>
      </c>
      <c r="E13" s="62">
        <f>IF(B13="","",C13-D13)</f>
        <v>261.71761746695324</v>
      </c>
      <c r="F13" s="62">
        <f>IF(B13="","",E13+F12)</f>
        <v>261.71761746695324</v>
      </c>
      <c r="G13" s="62">
        <f>IF(B13="","",$G$12-F13)</f>
        <v>54738.28238253305</v>
      </c>
      <c r="M13" s="1">
        <f t="shared" si="11"/>
        <v>0.10000000000000003</v>
      </c>
      <c r="N13" s="67"/>
      <c r="O13" s="56">
        <f t="shared" si="1"/>
        <v>657.2930445550337</v>
      </c>
      <c r="P13" s="56">
        <f t="shared" si="2"/>
        <v>631.3164512081225</v>
      </c>
      <c r="Q13" s="56">
        <f t="shared" si="3"/>
        <v>609.5114780527352</v>
      </c>
      <c r="R13" s="56">
        <f t="shared" si="4"/>
        <v>591.0328147394641</v>
      </c>
      <c r="S13" s="56">
        <f t="shared" si="5"/>
        <v>575.2460612830366</v>
      </c>
      <c r="T13" s="56">
        <f t="shared" si="6"/>
        <v>561.665751274869</v>
      </c>
      <c r="U13" s="56">
        <f t="shared" si="7"/>
        <v>549.9140337965246</v>
      </c>
      <c r="V13" s="56">
        <f t="shared" si="8"/>
        <v>539.6924024766281</v>
      </c>
      <c r="W13" s="56">
        <f t="shared" si="9"/>
        <v>530.7619047907044</v>
      </c>
      <c r="X13" s="56">
        <f t="shared" si="10"/>
        <v>522.9290045113537</v>
      </c>
    </row>
    <row r="14" spans="2:18" ht="12.75">
      <c r="B14" s="61">
        <f aca="true" t="shared" si="13" ref="B14:B77">IF(B13&lt;$D$5*12,B13+1,"")</f>
        <v>2</v>
      </c>
      <c r="C14" s="62">
        <f t="shared" si="12"/>
        <v>536.7176174669532</v>
      </c>
      <c r="D14" s="63">
        <f>IF(B14="","",$D$4/12*G13)</f>
        <v>273.6914119126653</v>
      </c>
      <c r="E14" s="62">
        <f>IF(B14="","",C14-D14)</f>
        <v>263.02620555428797</v>
      </c>
      <c r="F14" s="62">
        <f>IF(B14="","",E14+F13)</f>
        <v>524.7438230212413</v>
      </c>
      <c r="G14" s="62">
        <f>IF(B14="","",$G$12-F14)</f>
        <v>54475.25617697876</v>
      </c>
      <c r="M14" s="36"/>
      <c r="N14" s="36"/>
      <c r="O14" s="36"/>
      <c r="P14" s="36"/>
      <c r="Q14" s="36"/>
      <c r="R14" s="36"/>
    </row>
    <row r="15" spans="2:7" ht="10.5" customHeight="1">
      <c r="B15" s="61">
        <f t="shared" si="13"/>
        <v>3</v>
      </c>
      <c r="C15" s="62">
        <f t="shared" si="12"/>
        <v>536.7176174669532</v>
      </c>
      <c r="D15" s="63">
        <f aca="true" t="shared" si="14" ref="D15:D78">IF(B15="","",$D$4/12*G14)</f>
        <v>272.3762808848938</v>
      </c>
      <c r="E15" s="62">
        <f aca="true" t="shared" si="15" ref="E15:E78">IF(B15="","",C15-D15)</f>
        <v>264.34133658205945</v>
      </c>
      <c r="F15" s="62">
        <f aca="true" t="shared" si="16" ref="F15:F78">IF(B15="","",E15+F14)</f>
        <v>789.0851596033008</v>
      </c>
      <c r="G15" s="62">
        <f aca="true" t="shared" si="17" ref="G15:G78">IF(B15="","",$G$12-F15)</f>
        <v>54210.9148403967</v>
      </c>
    </row>
    <row r="16" spans="2:15" ht="12.75">
      <c r="B16" s="61">
        <f t="shared" si="13"/>
        <v>4</v>
      </c>
      <c r="C16" s="62">
        <f t="shared" si="12"/>
        <v>536.7176174669532</v>
      </c>
      <c r="D16" s="63">
        <f t="shared" si="14"/>
        <v>271.0545742019835</v>
      </c>
      <c r="E16" s="62">
        <f t="shared" si="15"/>
        <v>265.66304326496976</v>
      </c>
      <c r="F16" s="62">
        <f t="shared" si="16"/>
        <v>1054.7482028682705</v>
      </c>
      <c r="G16" s="62">
        <f t="shared" si="17"/>
        <v>53945.25179713173</v>
      </c>
      <c r="O16" s="5" t="s">
        <v>13</v>
      </c>
    </row>
    <row r="17" spans="2:9" ht="12.75">
      <c r="B17" s="61">
        <f t="shared" si="13"/>
        <v>5</v>
      </c>
      <c r="C17" s="62">
        <f t="shared" si="12"/>
        <v>536.7176174669532</v>
      </c>
      <c r="D17" s="63">
        <f t="shared" si="14"/>
        <v>269.72625898565866</v>
      </c>
      <c r="E17" s="62">
        <f t="shared" si="15"/>
        <v>266.9913584812946</v>
      </c>
      <c r="F17" s="62">
        <f t="shared" si="16"/>
        <v>1321.739561349565</v>
      </c>
      <c r="G17" s="62">
        <f t="shared" si="17"/>
        <v>53678.26043865043</v>
      </c>
      <c r="I17" s="37"/>
    </row>
    <row r="18" spans="2:7" ht="18" customHeight="1">
      <c r="B18" s="61">
        <f t="shared" si="13"/>
        <v>6</v>
      </c>
      <c r="C18" s="62">
        <f t="shared" si="12"/>
        <v>536.7176174669532</v>
      </c>
      <c r="D18" s="63">
        <f t="shared" si="14"/>
        <v>268.39130219325216</v>
      </c>
      <c r="E18" s="62">
        <f t="shared" si="15"/>
        <v>268.3263152737011</v>
      </c>
      <c r="F18" s="62">
        <f t="shared" si="16"/>
        <v>1590.0658766232661</v>
      </c>
      <c r="G18" s="62">
        <f t="shared" si="17"/>
        <v>53409.93412337673</v>
      </c>
    </row>
    <row r="19" spans="2:7" ht="12.75">
      <c r="B19" s="61">
        <f t="shared" si="13"/>
        <v>7</v>
      </c>
      <c r="C19" s="62">
        <f t="shared" si="12"/>
        <v>536.7176174669532</v>
      </c>
      <c r="D19" s="63">
        <f t="shared" si="14"/>
        <v>267.04967061688365</v>
      </c>
      <c r="E19" s="62">
        <f t="shared" si="15"/>
        <v>269.6679468500696</v>
      </c>
      <c r="F19" s="62">
        <f t="shared" si="16"/>
        <v>1859.7338234733356</v>
      </c>
      <c r="G19" s="62">
        <f t="shared" si="17"/>
        <v>53140.26617652667</v>
      </c>
    </row>
    <row r="20" spans="2:14" ht="15" customHeight="1">
      <c r="B20" s="61">
        <f t="shared" si="13"/>
        <v>8</v>
      </c>
      <c r="C20" s="62">
        <f t="shared" si="12"/>
        <v>536.7176174669532</v>
      </c>
      <c r="D20" s="63">
        <f t="shared" si="14"/>
        <v>265.70133088263333</v>
      </c>
      <c r="E20" s="62">
        <f t="shared" si="15"/>
        <v>271.0162865843199</v>
      </c>
      <c r="F20" s="62">
        <f t="shared" si="16"/>
        <v>2130.7501100576555</v>
      </c>
      <c r="G20" s="62">
        <f t="shared" si="17"/>
        <v>52869.249889942344</v>
      </c>
      <c r="I20" s="38"/>
      <c r="J20" s="26"/>
      <c r="K20" s="26"/>
      <c r="L20" s="26"/>
      <c r="M20" s="26"/>
      <c r="N20" s="26"/>
    </row>
    <row r="21" spans="2:7" ht="15" customHeight="1">
      <c r="B21" s="61">
        <f t="shared" si="13"/>
        <v>9</v>
      </c>
      <c r="C21" s="62">
        <f t="shared" si="12"/>
        <v>536.7176174669532</v>
      </c>
      <c r="D21" s="63">
        <f t="shared" si="14"/>
        <v>264.3462494497117</v>
      </c>
      <c r="E21" s="62">
        <f t="shared" si="15"/>
        <v>272.37136801724154</v>
      </c>
      <c r="F21" s="62">
        <f t="shared" si="16"/>
        <v>2403.121478074897</v>
      </c>
      <c r="G21" s="62">
        <f t="shared" si="17"/>
        <v>52596.8785219251</v>
      </c>
    </row>
    <row r="22" spans="2:16" ht="15">
      <c r="B22" s="61">
        <f t="shared" si="13"/>
        <v>10</v>
      </c>
      <c r="C22" s="62">
        <f t="shared" si="12"/>
        <v>536.7176174669532</v>
      </c>
      <c r="D22" s="63">
        <f t="shared" si="14"/>
        <v>262.9843926096255</v>
      </c>
      <c r="E22" s="62">
        <f t="shared" si="15"/>
        <v>273.73322485732774</v>
      </c>
      <c r="F22" s="62">
        <f t="shared" si="16"/>
        <v>2676.8547029322244</v>
      </c>
      <c r="G22" s="62">
        <f t="shared" si="17"/>
        <v>52323.14529706778</v>
      </c>
      <c r="I22" s="85" t="s">
        <v>15</v>
      </c>
      <c r="J22" s="74"/>
      <c r="K22" s="45">
        <f>D3</f>
        <v>55000</v>
      </c>
      <c r="L22" s="26"/>
      <c r="M22" s="26"/>
      <c r="N22" s="26"/>
      <c r="O22" s="26"/>
      <c r="P22" s="26"/>
    </row>
    <row r="23" spans="2:16" ht="14.25">
      <c r="B23" s="61">
        <f t="shared" si="13"/>
        <v>11</v>
      </c>
      <c r="C23" s="62">
        <f t="shared" si="12"/>
        <v>536.7176174669532</v>
      </c>
      <c r="D23" s="63">
        <f t="shared" si="14"/>
        <v>261.6157264853389</v>
      </c>
      <c r="E23" s="62">
        <f t="shared" si="15"/>
        <v>275.10189098161436</v>
      </c>
      <c r="F23" s="62">
        <f t="shared" si="16"/>
        <v>2951.956593913839</v>
      </c>
      <c r="G23" s="62">
        <f t="shared" si="17"/>
        <v>52048.04340608616</v>
      </c>
      <c r="I23" s="39" t="s">
        <v>21</v>
      </c>
      <c r="J23" s="2"/>
      <c r="K23" s="46">
        <f>D4</f>
        <v>0.06</v>
      </c>
      <c r="L23" s="26"/>
      <c r="M23" s="26"/>
      <c r="N23" s="26"/>
      <c r="O23" s="26"/>
      <c r="P23" s="26"/>
    </row>
    <row r="24" spans="2:16" ht="15">
      <c r="B24" s="61">
        <f t="shared" si="13"/>
        <v>12</v>
      </c>
      <c r="C24" s="62">
        <f t="shared" si="12"/>
        <v>536.7176174669532</v>
      </c>
      <c r="D24" s="63">
        <f t="shared" si="14"/>
        <v>260.2402170304308</v>
      </c>
      <c r="E24" s="62">
        <f t="shared" si="15"/>
        <v>276.47740043652243</v>
      </c>
      <c r="F24" s="62">
        <f t="shared" si="16"/>
        <v>3228.433994350361</v>
      </c>
      <c r="G24" s="62">
        <f t="shared" si="17"/>
        <v>51771.56600564964</v>
      </c>
      <c r="I24" s="73" t="s">
        <v>16</v>
      </c>
      <c r="J24" s="74"/>
      <c r="K24" s="47">
        <f>D5</f>
        <v>12</v>
      </c>
      <c r="L24" s="26"/>
      <c r="M24" s="26"/>
      <c r="N24" s="26"/>
      <c r="O24" s="26"/>
      <c r="P24" s="26"/>
    </row>
    <row r="25" spans="2:16" ht="15" customHeight="1">
      <c r="B25" s="61">
        <f t="shared" si="13"/>
        <v>13</v>
      </c>
      <c r="C25" s="62">
        <f t="shared" si="12"/>
        <v>536.7176174669532</v>
      </c>
      <c r="D25" s="63">
        <f t="shared" si="14"/>
        <v>258.8578300282482</v>
      </c>
      <c r="E25" s="62">
        <f t="shared" si="15"/>
        <v>277.85978743870504</v>
      </c>
      <c r="F25" s="62">
        <f t="shared" si="16"/>
        <v>3506.293781789066</v>
      </c>
      <c r="G25" s="62">
        <f t="shared" si="17"/>
        <v>51493.70621821094</v>
      </c>
      <c r="I25" s="73" t="s">
        <v>17</v>
      </c>
      <c r="J25" s="74"/>
      <c r="K25" s="48">
        <v>12</v>
      </c>
      <c r="L25" s="26"/>
      <c r="M25" s="26"/>
      <c r="N25" s="26"/>
      <c r="O25" s="26"/>
      <c r="P25" s="26"/>
    </row>
    <row r="26" spans="2:16" ht="15">
      <c r="B26" s="61">
        <f t="shared" si="13"/>
        <v>14</v>
      </c>
      <c r="C26" s="62">
        <f t="shared" si="12"/>
        <v>536.7176174669532</v>
      </c>
      <c r="D26" s="63">
        <f t="shared" si="14"/>
        <v>257.4685310910547</v>
      </c>
      <c r="E26" s="62">
        <f t="shared" si="15"/>
        <v>279.24908637589857</v>
      </c>
      <c r="F26" s="62">
        <f t="shared" si="16"/>
        <v>3785.5428681649646</v>
      </c>
      <c r="G26" s="62">
        <f t="shared" si="17"/>
        <v>51214.457131835035</v>
      </c>
      <c r="I26" s="73" t="s">
        <v>20</v>
      </c>
      <c r="J26" s="74"/>
      <c r="K26" s="3">
        <f>K24*K25</f>
        <v>144</v>
      </c>
      <c r="L26" s="26"/>
      <c r="M26" s="26"/>
      <c r="N26" s="26"/>
      <c r="O26" s="26"/>
      <c r="P26" s="26"/>
    </row>
    <row r="27" spans="2:11" ht="15">
      <c r="B27" s="61">
        <f t="shared" si="13"/>
        <v>15</v>
      </c>
      <c r="C27" s="62">
        <f t="shared" si="12"/>
        <v>536.7176174669532</v>
      </c>
      <c r="D27" s="63">
        <f t="shared" si="14"/>
        <v>256.0722856591752</v>
      </c>
      <c r="E27" s="62">
        <f t="shared" si="15"/>
        <v>280.64533180777806</v>
      </c>
      <c r="F27" s="62">
        <f t="shared" si="16"/>
        <v>4066.1881999727425</v>
      </c>
      <c r="G27" s="62">
        <f t="shared" si="17"/>
        <v>50933.81180002726</v>
      </c>
      <c r="I27" s="40" t="s">
        <v>19</v>
      </c>
      <c r="J27" s="40"/>
      <c r="K27" s="49">
        <f>PMT(K23/K25,K24*K25,-K22)</f>
        <v>536.7176174669532</v>
      </c>
    </row>
    <row r="28" spans="2:12" ht="15" customHeight="1" thickBot="1">
      <c r="B28" s="61">
        <f t="shared" si="13"/>
        <v>16</v>
      </c>
      <c r="C28" s="62">
        <f t="shared" si="12"/>
        <v>536.7176174669532</v>
      </c>
      <c r="D28" s="63">
        <f t="shared" si="14"/>
        <v>254.6690590001363</v>
      </c>
      <c r="E28" s="62">
        <f t="shared" si="15"/>
        <v>282.048558466817</v>
      </c>
      <c r="F28" s="62">
        <f t="shared" si="16"/>
        <v>4348.23675843956</v>
      </c>
      <c r="G28" s="62">
        <f t="shared" si="17"/>
        <v>50651.76324156044</v>
      </c>
      <c r="L28" s="41"/>
    </row>
    <row r="29" spans="2:11" ht="15" customHeight="1" thickTop="1">
      <c r="B29" s="61">
        <f t="shared" si="13"/>
        <v>17</v>
      </c>
      <c r="C29" s="62">
        <f t="shared" si="12"/>
        <v>536.7176174669532</v>
      </c>
      <c r="D29" s="63">
        <f t="shared" si="14"/>
        <v>253.2588162078022</v>
      </c>
      <c r="E29" s="62">
        <f t="shared" si="15"/>
        <v>283.4588012591511</v>
      </c>
      <c r="F29" s="62">
        <f t="shared" si="16"/>
        <v>4631.695559698711</v>
      </c>
      <c r="G29" s="62">
        <f t="shared" si="17"/>
        <v>50368.30444030129</v>
      </c>
      <c r="I29" s="76" t="s">
        <v>18</v>
      </c>
      <c r="J29" s="77"/>
      <c r="K29" s="78"/>
    </row>
    <row r="30" spans="2:10" ht="15" customHeight="1">
      <c r="B30" s="61">
        <f t="shared" si="13"/>
        <v>18</v>
      </c>
      <c r="C30" s="62">
        <f t="shared" si="12"/>
        <v>536.7176174669532</v>
      </c>
      <c r="D30" s="63">
        <f t="shared" si="14"/>
        <v>251.84152220150645</v>
      </c>
      <c r="E30" s="62">
        <f t="shared" si="15"/>
        <v>284.8760952654468</v>
      </c>
      <c r="F30" s="62">
        <f t="shared" si="16"/>
        <v>4916.5716549641575</v>
      </c>
      <c r="G30" s="62">
        <f t="shared" si="17"/>
        <v>50083.42834503584</v>
      </c>
      <c r="I30" s="42"/>
      <c r="J30" s="43"/>
    </row>
    <row r="31" spans="2:12" ht="15">
      <c r="B31" s="61">
        <f t="shared" si="13"/>
        <v>19</v>
      </c>
      <c r="C31" s="62">
        <f t="shared" si="12"/>
        <v>536.7176174669532</v>
      </c>
      <c r="D31" s="63">
        <f t="shared" si="14"/>
        <v>250.41714172517922</v>
      </c>
      <c r="E31" s="62">
        <f t="shared" si="15"/>
        <v>286.300475741774</v>
      </c>
      <c r="F31" s="62">
        <f t="shared" si="16"/>
        <v>5202.872130705931</v>
      </c>
      <c r="G31" s="62">
        <f t="shared" si="17"/>
        <v>49797.12786929407</v>
      </c>
      <c r="I31" s="44"/>
      <c r="J31" s="44"/>
      <c r="K31" s="44"/>
      <c r="L31" s="44"/>
    </row>
    <row r="32" spans="2:7" ht="12.75">
      <c r="B32" s="61">
        <f t="shared" si="13"/>
        <v>20</v>
      </c>
      <c r="C32" s="62">
        <f t="shared" si="12"/>
        <v>536.7176174669532</v>
      </c>
      <c r="D32" s="63">
        <f t="shared" si="14"/>
        <v>248.98563934647035</v>
      </c>
      <c r="E32" s="62">
        <f t="shared" si="15"/>
        <v>287.7319781204829</v>
      </c>
      <c r="F32" s="62">
        <f t="shared" si="16"/>
        <v>5490.604108826415</v>
      </c>
      <c r="G32" s="62">
        <f t="shared" si="17"/>
        <v>49509.39589117358</v>
      </c>
    </row>
    <row r="33" spans="2:7" ht="12.75">
      <c r="B33" s="61">
        <f t="shared" si="13"/>
        <v>21</v>
      </c>
      <c r="C33" s="62">
        <f t="shared" si="12"/>
        <v>536.7176174669532</v>
      </c>
      <c r="D33" s="63">
        <f t="shared" si="14"/>
        <v>247.54697945586793</v>
      </c>
      <c r="E33" s="62">
        <f t="shared" si="15"/>
        <v>289.1706380110853</v>
      </c>
      <c r="F33" s="62">
        <f t="shared" si="16"/>
        <v>5779.7747468375</v>
      </c>
      <c r="G33" s="62">
        <f t="shared" si="17"/>
        <v>49220.2252531625</v>
      </c>
    </row>
    <row r="34" spans="2:7" ht="12.75">
      <c r="B34" s="61">
        <f t="shared" si="13"/>
        <v>22</v>
      </c>
      <c r="C34" s="62">
        <f t="shared" si="12"/>
        <v>536.7176174669532</v>
      </c>
      <c r="D34" s="63">
        <f t="shared" si="14"/>
        <v>246.1011262658125</v>
      </c>
      <c r="E34" s="62">
        <f t="shared" si="15"/>
        <v>290.6164912011408</v>
      </c>
      <c r="F34" s="62">
        <f t="shared" si="16"/>
        <v>6070.391238038641</v>
      </c>
      <c r="G34" s="62">
        <f t="shared" si="17"/>
        <v>48929.60876196136</v>
      </c>
    </row>
    <row r="35" spans="2:7" ht="12.75">
      <c r="B35" s="61">
        <f t="shared" si="13"/>
        <v>23</v>
      </c>
      <c r="C35" s="62">
        <f t="shared" si="12"/>
        <v>536.7176174669532</v>
      </c>
      <c r="D35" s="63">
        <f t="shared" si="14"/>
        <v>244.6480438098068</v>
      </c>
      <c r="E35" s="62">
        <f t="shared" si="15"/>
        <v>292.0695736571464</v>
      </c>
      <c r="F35" s="62">
        <f t="shared" si="16"/>
        <v>6362.460811695787</v>
      </c>
      <c r="G35" s="62">
        <f t="shared" si="17"/>
        <v>48637.53918830421</v>
      </c>
    </row>
    <row r="36" spans="2:7" ht="12.75">
      <c r="B36" s="61">
        <f t="shared" si="13"/>
        <v>24</v>
      </c>
      <c r="C36" s="62">
        <f t="shared" si="12"/>
        <v>536.7176174669532</v>
      </c>
      <c r="D36" s="63">
        <f t="shared" si="14"/>
        <v>243.18769594152104</v>
      </c>
      <c r="E36" s="62">
        <f t="shared" si="15"/>
        <v>293.5299215254322</v>
      </c>
      <c r="F36" s="62">
        <f t="shared" si="16"/>
        <v>6655.990733221219</v>
      </c>
      <c r="G36" s="62">
        <f t="shared" si="17"/>
        <v>48344.00926677878</v>
      </c>
    </row>
    <row r="37" spans="2:7" ht="12.75">
      <c r="B37" s="61">
        <f t="shared" si="13"/>
        <v>25</v>
      </c>
      <c r="C37" s="62">
        <f t="shared" si="12"/>
        <v>536.7176174669532</v>
      </c>
      <c r="D37" s="63">
        <f t="shared" si="14"/>
        <v>241.72004633389392</v>
      </c>
      <c r="E37" s="62">
        <f t="shared" si="15"/>
        <v>294.9975711330593</v>
      </c>
      <c r="F37" s="62">
        <f t="shared" si="16"/>
        <v>6950.988304354278</v>
      </c>
      <c r="G37" s="62">
        <f t="shared" si="17"/>
        <v>48049.01169564572</v>
      </c>
    </row>
    <row r="38" spans="2:7" ht="12.75">
      <c r="B38" s="61">
        <f t="shared" si="13"/>
        <v>26</v>
      </c>
      <c r="C38" s="62">
        <f t="shared" si="12"/>
        <v>536.7176174669532</v>
      </c>
      <c r="D38" s="63">
        <f t="shared" si="14"/>
        <v>240.2450584782286</v>
      </c>
      <c r="E38" s="62">
        <f t="shared" si="15"/>
        <v>296.47255898872464</v>
      </c>
      <c r="F38" s="62">
        <f t="shared" si="16"/>
        <v>7247.4608633430025</v>
      </c>
      <c r="G38" s="62">
        <f t="shared" si="17"/>
        <v>47752.539136657</v>
      </c>
    </row>
    <row r="39" spans="2:7" ht="12.75">
      <c r="B39" s="61">
        <f t="shared" si="13"/>
        <v>27</v>
      </c>
      <c r="C39" s="62">
        <f t="shared" si="12"/>
        <v>536.7176174669532</v>
      </c>
      <c r="D39" s="63">
        <f t="shared" si="14"/>
        <v>238.762695683285</v>
      </c>
      <c r="E39" s="62">
        <f t="shared" si="15"/>
        <v>297.9549217836683</v>
      </c>
      <c r="F39" s="62">
        <f t="shared" si="16"/>
        <v>7545.415785126671</v>
      </c>
      <c r="G39" s="62">
        <f t="shared" si="17"/>
        <v>47454.58421487333</v>
      </c>
    </row>
    <row r="40" spans="2:7" ht="12.75">
      <c r="B40" s="61">
        <f t="shared" si="13"/>
        <v>28</v>
      </c>
      <c r="C40" s="62">
        <f t="shared" si="12"/>
        <v>536.7176174669532</v>
      </c>
      <c r="D40" s="63">
        <f t="shared" si="14"/>
        <v>237.27292107436665</v>
      </c>
      <c r="E40" s="62">
        <f t="shared" si="15"/>
        <v>299.4446963925866</v>
      </c>
      <c r="F40" s="62">
        <f t="shared" si="16"/>
        <v>7844.8604815192575</v>
      </c>
      <c r="G40" s="62">
        <f t="shared" si="17"/>
        <v>47155.13951848074</v>
      </c>
    </row>
    <row r="41" spans="2:7" ht="12.75">
      <c r="B41" s="61">
        <f t="shared" si="13"/>
        <v>29</v>
      </c>
      <c r="C41" s="62">
        <f t="shared" si="12"/>
        <v>536.7176174669532</v>
      </c>
      <c r="D41" s="63">
        <f t="shared" si="14"/>
        <v>235.7756975924037</v>
      </c>
      <c r="E41" s="62">
        <f t="shared" si="15"/>
        <v>300.9419198745495</v>
      </c>
      <c r="F41" s="62">
        <f t="shared" si="16"/>
        <v>8145.802401393807</v>
      </c>
      <c r="G41" s="62">
        <f t="shared" si="17"/>
        <v>46854.197598606195</v>
      </c>
    </row>
    <row r="42" spans="2:7" ht="12.75">
      <c r="B42" s="61">
        <f t="shared" si="13"/>
        <v>30</v>
      </c>
      <c r="C42" s="62">
        <f t="shared" si="12"/>
        <v>536.7176174669532</v>
      </c>
      <c r="D42" s="63">
        <f t="shared" si="14"/>
        <v>234.27098799303099</v>
      </c>
      <c r="E42" s="62">
        <f t="shared" si="15"/>
        <v>302.44662947392226</v>
      </c>
      <c r="F42" s="62">
        <f t="shared" si="16"/>
        <v>8448.24903086773</v>
      </c>
      <c r="G42" s="62">
        <f t="shared" si="17"/>
        <v>46551.75096913227</v>
      </c>
    </row>
    <row r="43" spans="2:7" ht="12.75">
      <c r="B43" s="61">
        <f t="shared" si="13"/>
        <v>31</v>
      </c>
      <c r="C43" s="62">
        <f t="shared" si="12"/>
        <v>536.7176174669532</v>
      </c>
      <c r="D43" s="63">
        <f t="shared" si="14"/>
        <v>232.75875484566134</v>
      </c>
      <c r="E43" s="62">
        <f t="shared" si="15"/>
        <v>303.9588626212919</v>
      </c>
      <c r="F43" s="62">
        <f t="shared" si="16"/>
        <v>8752.207893489021</v>
      </c>
      <c r="G43" s="62">
        <f t="shared" si="17"/>
        <v>46247.79210651098</v>
      </c>
    </row>
    <row r="44" spans="2:7" ht="12.75">
      <c r="B44" s="61">
        <f t="shared" si="13"/>
        <v>32</v>
      </c>
      <c r="C44" s="62">
        <f t="shared" si="12"/>
        <v>536.7176174669532</v>
      </c>
      <c r="D44" s="63">
        <f t="shared" si="14"/>
        <v>231.2389605325549</v>
      </c>
      <c r="E44" s="62">
        <f t="shared" si="15"/>
        <v>305.4786569343984</v>
      </c>
      <c r="F44" s="62">
        <f t="shared" si="16"/>
        <v>9057.68655042342</v>
      </c>
      <c r="G44" s="62">
        <f t="shared" si="17"/>
        <v>45942.313449576584</v>
      </c>
    </row>
    <row r="45" spans="2:7" ht="12.75">
      <c r="B45" s="61">
        <f t="shared" si="13"/>
        <v>33</v>
      </c>
      <c r="C45" s="62">
        <f aca="true" t="shared" si="18" ref="C45:C76">IF(B45="","",-PMT($D$4/12,$D$5*12,$D$3))</f>
        <v>536.7176174669532</v>
      </c>
      <c r="D45" s="63">
        <f t="shared" si="14"/>
        <v>229.71156724788293</v>
      </c>
      <c r="E45" s="62">
        <f t="shared" si="15"/>
        <v>307.0060502190703</v>
      </c>
      <c r="F45" s="62">
        <f t="shared" si="16"/>
        <v>9364.69260064249</v>
      </c>
      <c r="G45" s="62">
        <f t="shared" si="17"/>
        <v>45635.30739935751</v>
      </c>
    </row>
    <row r="46" spans="2:7" ht="12.75">
      <c r="B46" s="61">
        <f t="shared" si="13"/>
        <v>34</v>
      </c>
      <c r="C46" s="62">
        <f t="shared" si="18"/>
        <v>536.7176174669532</v>
      </c>
      <c r="D46" s="63">
        <f t="shared" si="14"/>
        <v>228.17653699678755</v>
      </c>
      <c r="E46" s="62">
        <f t="shared" si="15"/>
        <v>308.5410804701657</v>
      </c>
      <c r="F46" s="62">
        <f t="shared" si="16"/>
        <v>9673.233681112655</v>
      </c>
      <c r="G46" s="62">
        <f t="shared" si="17"/>
        <v>45326.76631888734</v>
      </c>
    </row>
    <row r="47" spans="2:7" ht="12.75">
      <c r="B47" s="61">
        <f t="shared" si="13"/>
        <v>35</v>
      </c>
      <c r="C47" s="62">
        <f t="shared" si="18"/>
        <v>536.7176174669532</v>
      </c>
      <c r="D47" s="63">
        <f t="shared" si="14"/>
        <v>226.6338315944367</v>
      </c>
      <c r="E47" s="62">
        <f t="shared" si="15"/>
        <v>310.0837858725165</v>
      </c>
      <c r="F47" s="62">
        <f t="shared" si="16"/>
        <v>9983.317466985172</v>
      </c>
      <c r="G47" s="62">
        <f t="shared" si="17"/>
        <v>45016.68253301483</v>
      </c>
    </row>
    <row r="48" spans="2:7" ht="12.75">
      <c r="B48" s="61">
        <f t="shared" si="13"/>
        <v>36</v>
      </c>
      <c r="C48" s="62">
        <f t="shared" si="18"/>
        <v>536.7176174669532</v>
      </c>
      <c r="D48" s="63">
        <f t="shared" si="14"/>
        <v>225.08341266507415</v>
      </c>
      <c r="E48" s="62">
        <f t="shared" si="15"/>
        <v>311.6342048018791</v>
      </c>
      <c r="F48" s="62">
        <f t="shared" si="16"/>
        <v>10294.951671787052</v>
      </c>
      <c r="G48" s="62">
        <f t="shared" si="17"/>
        <v>44705.04832821295</v>
      </c>
    </row>
    <row r="49" spans="2:7" ht="12.75">
      <c r="B49" s="61">
        <f t="shared" si="13"/>
        <v>37</v>
      </c>
      <c r="C49" s="62">
        <f t="shared" si="18"/>
        <v>536.7176174669532</v>
      </c>
      <c r="D49" s="63">
        <f t="shared" si="14"/>
        <v>223.52524164106475</v>
      </c>
      <c r="E49" s="62">
        <f t="shared" si="15"/>
        <v>313.19237582588846</v>
      </c>
      <c r="F49" s="62">
        <f t="shared" si="16"/>
        <v>10608.144047612941</v>
      </c>
      <c r="G49" s="62">
        <f t="shared" si="17"/>
        <v>44391.85595238706</v>
      </c>
    </row>
    <row r="50" spans="2:7" ht="12.75">
      <c r="B50" s="61">
        <f t="shared" si="13"/>
        <v>38</v>
      </c>
      <c r="C50" s="62">
        <f t="shared" si="18"/>
        <v>536.7176174669532</v>
      </c>
      <c r="D50" s="63">
        <f t="shared" si="14"/>
        <v>221.95927976193528</v>
      </c>
      <c r="E50" s="62">
        <f t="shared" si="15"/>
        <v>314.758337705018</v>
      </c>
      <c r="F50" s="62">
        <f t="shared" si="16"/>
        <v>10922.902385317959</v>
      </c>
      <c r="G50" s="62">
        <f t="shared" si="17"/>
        <v>44077.09761468204</v>
      </c>
    </row>
    <row r="51" spans="2:7" ht="12.75">
      <c r="B51" s="61">
        <f t="shared" si="13"/>
        <v>39</v>
      </c>
      <c r="C51" s="62">
        <f t="shared" si="18"/>
        <v>536.7176174669532</v>
      </c>
      <c r="D51" s="63">
        <f t="shared" si="14"/>
        <v>220.38548807341022</v>
      </c>
      <c r="E51" s="62">
        <f t="shared" si="15"/>
        <v>316.332129393543</v>
      </c>
      <c r="F51" s="62">
        <f t="shared" si="16"/>
        <v>11239.234514711501</v>
      </c>
      <c r="G51" s="62">
        <f t="shared" si="17"/>
        <v>43760.7654852885</v>
      </c>
    </row>
    <row r="52" spans="2:7" ht="12.75">
      <c r="B52" s="61">
        <f t="shared" si="13"/>
        <v>40</v>
      </c>
      <c r="C52" s="62">
        <f t="shared" si="18"/>
        <v>536.7176174669532</v>
      </c>
      <c r="D52" s="63">
        <f t="shared" si="14"/>
        <v>218.80382742644252</v>
      </c>
      <c r="E52" s="62">
        <f t="shared" si="15"/>
        <v>317.9137900405107</v>
      </c>
      <c r="F52" s="62">
        <f t="shared" si="16"/>
        <v>11557.148304752012</v>
      </c>
      <c r="G52" s="62">
        <f t="shared" si="17"/>
        <v>43442.851695247984</v>
      </c>
    </row>
    <row r="53" spans="2:7" ht="12.75">
      <c r="B53" s="61">
        <f t="shared" si="13"/>
        <v>41</v>
      </c>
      <c r="C53" s="62">
        <f t="shared" si="18"/>
        <v>536.7176174669532</v>
      </c>
      <c r="D53" s="63">
        <f t="shared" si="14"/>
        <v>217.21425847623993</v>
      </c>
      <c r="E53" s="62">
        <f t="shared" si="15"/>
        <v>319.5033589907133</v>
      </c>
      <c r="F53" s="62">
        <f t="shared" si="16"/>
        <v>11876.651663742725</v>
      </c>
      <c r="G53" s="62">
        <f t="shared" si="17"/>
        <v>43123.34833625727</v>
      </c>
    </row>
    <row r="54" spans="2:7" ht="12.75">
      <c r="B54" s="61">
        <f t="shared" si="13"/>
        <v>42</v>
      </c>
      <c r="C54" s="62">
        <f t="shared" si="18"/>
        <v>536.7176174669532</v>
      </c>
      <c r="D54" s="63">
        <f t="shared" si="14"/>
        <v>215.61674168128638</v>
      </c>
      <c r="E54" s="62">
        <f t="shared" si="15"/>
        <v>321.10087578566686</v>
      </c>
      <c r="F54" s="62">
        <f t="shared" si="16"/>
        <v>12197.752539528392</v>
      </c>
      <c r="G54" s="62">
        <f t="shared" si="17"/>
        <v>42802.24746047161</v>
      </c>
    </row>
    <row r="55" spans="2:7" ht="12.75">
      <c r="B55" s="61">
        <f t="shared" si="13"/>
        <v>43</v>
      </c>
      <c r="C55" s="62">
        <f t="shared" si="18"/>
        <v>536.7176174669532</v>
      </c>
      <c r="D55" s="63">
        <f t="shared" si="14"/>
        <v>214.01123730235807</v>
      </c>
      <c r="E55" s="62">
        <f t="shared" si="15"/>
        <v>322.7063801645952</v>
      </c>
      <c r="F55" s="62">
        <f t="shared" si="16"/>
        <v>12520.458919692986</v>
      </c>
      <c r="G55" s="62">
        <f t="shared" si="17"/>
        <v>42479.54108030701</v>
      </c>
    </row>
    <row r="56" spans="2:7" ht="12.75">
      <c r="B56" s="61">
        <f t="shared" si="13"/>
        <v>44</v>
      </c>
      <c r="C56" s="62">
        <f t="shared" si="18"/>
        <v>536.7176174669532</v>
      </c>
      <c r="D56" s="63">
        <f t="shared" si="14"/>
        <v>212.39770540153506</v>
      </c>
      <c r="E56" s="62">
        <f t="shared" si="15"/>
        <v>324.3199120654182</v>
      </c>
      <c r="F56" s="62">
        <f t="shared" si="16"/>
        <v>12844.778831758405</v>
      </c>
      <c r="G56" s="62">
        <f t="shared" si="17"/>
        <v>42155.221168241595</v>
      </c>
    </row>
    <row r="57" spans="2:7" ht="12.75">
      <c r="B57" s="61">
        <f t="shared" si="13"/>
        <v>45</v>
      </c>
      <c r="C57" s="62">
        <f t="shared" si="18"/>
        <v>536.7176174669532</v>
      </c>
      <c r="D57" s="63">
        <f t="shared" si="14"/>
        <v>210.77610584120796</v>
      </c>
      <c r="E57" s="62">
        <f t="shared" si="15"/>
        <v>325.9415116257453</v>
      </c>
      <c r="F57" s="62">
        <f t="shared" si="16"/>
        <v>13170.720343384151</v>
      </c>
      <c r="G57" s="62">
        <f t="shared" si="17"/>
        <v>41829.27965661585</v>
      </c>
    </row>
    <row r="58" spans="2:7" ht="12.75">
      <c r="B58" s="61">
        <f t="shared" si="13"/>
        <v>46</v>
      </c>
      <c r="C58" s="62">
        <f t="shared" si="18"/>
        <v>536.7176174669532</v>
      </c>
      <c r="D58" s="63">
        <f t="shared" si="14"/>
        <v>209.14639828307926</v>
      </c>
      <c r="E58" s="62">
        <f t="shared" si="15"/>
        <v>327.57121918387395</v>
      </c>
      <c r="F58" s="62">
        <f t="shared" si="16"/>
        <v>13498.291562568025</v>
      </c>
      <c r="G58" s="62">
        <f t="shared" si="17"/>
        <v>41501.708437431975</v>
      </c>
    </row>
    <row r="59" spans="2:7" ht="12.75">
      <c r="B59" s="61">
        <f t="shared" si="13"/>
        <v>47</v>
      </c>
      <c r="C59" s="62">
        <f t="shared" si="18"/>
        <v>536.7176174669532</v>
      </c>
      <c r="D59" s="63">
        <f t="shared" si="14"/>
        <v>207.5085421871599</v>
      </c>
      <c r="E59" s="62">
        <f t="shared" si="15"/>
        <v>329.20907527979335</v>
      </c>
      <c r="F59" s="62">
        <f t="shared" si="16"/>
        <v>13827.50063784782</v>
      </c>
      <c r="G59" s="62">
        <f t="shared" si="17"/>
        <v>41172.49936215218</v>
      </c>
    </row>
    <row r="60" spans="2:7" ht="12.75">
      <c r="B60" s="61">
        <f t="shared" si="13"/>
        <v>48</v>
      </c>
      <c r="C60" s="62">
        <f t="shared" si="18"/>
        <v>536.7176174669532</v>
      </c>
      <c r="D60" s="63">
        <f t="shared" si="14"/>
        <v>205.8624968107609</v>
      </c>
      <c r="E60" s="62">
        <f t="shared" si="15"/>
        <v>330.85512065619235</v>
      </c>
      <c r="F60" s="62">
        <f t="shared" si="16"/>
        <v>14158.35575850401</v>
      </c>
      <c r="G60" s="62">
        <f t="shared" si="17"/>
        <v>40841.64424149599</v>
      </c>
    </row>
    <row r="61" spans="2:7" ht="12.75">
      <c r="B61" s="61">
        <f t="shared" si="13"/>
        <v>49</v>
      </c>
      <c r="C61" s="62">
        <f t="shared" si="18"/>
        <v>536.7176174669532</v>
      </c>
      <c r="D61" s="63">
        <f t="shared" si="14"/>
        <v>204.20822120747994</v>
      </c>
      <c r="E61" s="62">
        <f t="shared" si="15"/>
        <v>332.5093962594733</v>
      </c>
      <c r="F61" s="62">
        <f t="shared" si="16"/>
        <v>14490.865154763484</v>
      </c>
      <c r="G61" s="62">
        <f t="shared" si="17"/>
        <v>40509.13484523652</v>
      </c>
    </row>
    <row r="62" spans="2:7" ht="12.75">
      <c r="B62" s="61">
        <f t="shared" si="13"/>
        <v>50</v>
      </c>
      <c r="C62" s="62">
        <f t="shared" si="18"/>
        <v>536.7176174669532</v>
      </c>
      <c r="D62" s="63">
        <f t="shared" si="14"/>
        <v>202.5456742261826</v>
      </c>
      <c r="E62" s="62">
        <f t="shared" si="15"/>
        <v>334.17194324077064</v>
      </c>
      <c r="F62" s="62">
        <f t="shared" si="16"/>
        <v>14825.037098004253</v>
      </c>
      <c r="G62" s="62">
        <f t="shared" si="17"/>
        <v>40174.96290199575</v>
      </c>
    </row>
    <row r="63" spans="2:7" ht="12.75">
      <c r="B63" s="61">
        <f t="shared" si="13"/>
        <v>51</v>
      </c>
      <c r="C63" s="62">
        <f t="shared" si="18"/>
        <v>536.7176174669532</v>
      </c>
      <c r="D63" s="63">
        <f t="shared" si="14"/>
        <v>200.87481450997876</v>
      </c>
      <c r="E63" s="62">
        <f t="shared" si="15"/>
        <v>335.8428029569745</v>
      </c>
      <c r="F63" s="62">
        <f t="shared" si="16"/>
        <v>15160.879900961228</v>
      </c>
      <c r="G63" s="62">
        <f t="shared" si="17"/>
        <v>39839.12009903877</v>
      </c>
    </row>
    <row r="64" spans="2:7" ht="12.75">
      <c r="B64" s="61">
        <f t="shared" si="13"/>
        <v>52</v>
      </c>
      <c r="C64" s="62">
        <f t="shared" si="18"/>
        <v>536.7176174669532</v>
      </c>
      <c r="D64" s="63">
        <f t="shared" si="14"/>
        <v>199.19560049519387</v>
      </c>
      <c r="E64" s="62">
        <f t="shared" si="15"/>
        <v>337.5220169717594</v>
      </c>
      <c r="F64" s="62">
        <f t="shared" si="16"/>
        <v>15498.401917932988</v>
      </c>
      <c r="G64" s="62">
        <f t="shared" si="17"/>
        <v>39501.59808206701</v>
      </c>
    </row>
    <row r="65" spans="2:7" ht="12.75">
      <c r="B65" s="61">
        <f t="shared" si="13"/>
        <v>53</v>
      </c>
      <c r="C65" s="62">
        <f t="shared" si="18"/>
        <v>536.7176174669532</v>
      </c>
      <c r="D65" s="63">
        <f t="shared" si="14"/>
        <v>197.50799041033505</v>
      </c>
      <c r="E65" s="62">
        <f t="shared" si="15"/>
        <v>339.20962705661816</v>
      </c>
      <c r="F65" s="62">
        <f t="shared" si="16"/>
        <v>15837.611544989606</v>
      </c>
      <c r="G65" s="62">
        <f t="shared" si="17"/>
        <v>39162.3884550104</v>
      </c>
    </row>
    <row r="66" spans="2:7" ht="12.75">
      <c r="B66" s="61">
        <f t="shared" si="13"/>
        <v>54</v>
      </c>
      <c r="C66" s="62">
        <f t="shared" si="18"/>
        <v>536.7176174669532</v>
      </c>
      <c r="D66" s="63">
        <f t="shared" si="14"/>
        <v>195.811942275052</v>
      </c>
      <c r="E66" s="62">
        <f t="shared" si="15"/>
        <v>340.90567519190125</v>
      </c>
      <c r="F66" s="62">
        <f t="shared" si="16"/>
        <v>16178.517220181508</v>
      </c>
      <c r="G66" s="62">
        <f t="shared" si="17"/>
        <v>38821.48277981849</v>
      </c>
    </row>
    <row r="67" spans="2:7" ht="12.75">
      <c r="B67" s="61">
        <f t="shared" si="13"/>
        <v>55</v>
      </c>
      <c r="C67" s="62">
        <f t="shared" si="18"/>
        <v>536.7176174669532</v>
      </c>
      <c r="D67" s="63">
        <f t="shared" si="14"/>
        <v>194.10741389909248</v>
      </c>
      <c r="E67" s="62">
        <f t="shared" si="15"/>
        <v>342.61020356786076</v>
      </c>
      <c r="F67" s="62">
        <f t="shared" si="16"/>
        <v>16521.127423749367</v>
      </c>
      <c r="G67" s="62">
        <f t="shared" si="17"/>
        <v>38478.87257625064</v>
      </c>
    </row>
    <row r="68" spans="2:7" ht="12.75">
      <c r="B68" s="61">
        <f t="shared" si="13"/>
        <v>56</v>
      </c>
      <c r="C68" s="62">
        <f t="shared" si="18"/>
        <v>536.7176174669532</v>
      </c>
      <c r="D68" s="63">
        <f t="shared" si="14"/>
        <v>192.3943628812532</v>
      </c>
      <c r="E68" s="62">
        <f t="shared" si="15"/>
        <v>344.32325458570006</v>
      </c>
      <c r="F68" s="62">
        <f t="shared" si="16"/>
        <v>16865.450678335066</v>
      </c>
      <c r="G68" s="62">
        <f t="shared" si="17"/>
        <v>38134.549321664934</v>
      </c>
    </row>
    <row r="69" spans="2:7" ht="12.75">
      <c r="B69" s="61">
        <f t="shared" si="13"/>
        <v>57</v>
      </c>
      <c r="C69" s="62">
        <f t="shared" si="18"/>
        <v>536.7176174669532</v>
      </c>
      <c r="D69" s="63">
        <f t="shared" si="14"/>
        <v>190.67274660832467</v>
      </c>
      <c r="E69" s="62">
        <f t="shared" si="15"/>
        <v>346.04487085862854</v>
      </c>
      <c r="F69" s="62">
        <f t="shared" si="16"/>
        <v>17211.495549193696</v>
      </c>
      <c r="G69" s="62">
        <f t="shared" si="17"/>
        <v>37788.5044508063</v>
      </c>
    </row>
    <row r="70" spans="2:7" ht="12.75">
      <c r="B70" s="61">
        <f t="shared" si="13"/>
        <v>58</v>
      </c>
      <c r="C70" s="62">
        <f t="shared" si="18"/>
        <v>536.7176174669532</v>
      </c>
      <c r="D70" s="63">
        <f t="shared" si="14"/>
        <v>188.9425222540315</v>
      </c>
      <c r="E70" s="62">
        <f t="shared" si="15"/>
        <v>347.77509521292177</v>
      </c>
      <c r="F70" s="62">
        <f t="shared" si="16"/>
        <v>17559.270644406617</v>
      </c>
      <c r="G70" s="62">
        <f t="shared" si="17"/>
        <v>37440.72935559339</v>
      </c>
    </row>
    <row r="71" spans="2:7" ht="12.75">
      <c r="B71" s="61">
        <f t="shared" si="13"/>
        <v>59</v>
      </c>
      <c r="C71" s="62">
        <f t="shared" si="18"/>
        <v>536.7176174669532</v>
      </c>
      <c r="D71" s="63">
        <f t="shared" si="14"/>
        <v>187.20364677796692</v>
      </c>
      <c r="E71" s="62">
        <f t="shared" si="15"/>
        <v>349.5139706889863</v>
      </c>
      <c r="F71" s="62">
        <f t="shared" si="16"/>
        <v>17908.784615095603</v>
      </c>
      <c r="G71" s="62">
        <f t="shared" si="17"/>
        <v>37091.2153849044</v>
      </c>
    </row>
    <row r="72" spans="2:7" ht="12.75">
      <c r="B72" s="61">
        <f t="shared" si="13"/>
        <v>60</v>
      </c>
      <c r="C72" s="62">
        <f t="shared" si="18"/>
        <v>536.7176174669532</v>
      </c>
      <c r="D72" s="63">
        <f t="shared" si="14"/>
        <v>185.456076924522</v>
      </c>
      <c r="E72" s="62">
        <f t="shared" si="15"/>
        <v>351.26154054243125</v>
      </c>
      <c r="F72" s="62">
        <f t="shared" si="16"/>
        <v>18260.046155638032</v>
      </c>
      <c r="G72" s="62">
        <f t="shared" si="17"/>
        <v>36739.95384436197</v>
      </c>
    </row>
    <row r="73" spans="2:7" ht="12.75">
      <c r="B73" s="61">
        <f t="shared" si="13"/>
        <v>61</v>
      </c>
      <c r="C73" s="62">
        <f t="shared" si="18"/>
        <v>536.7176174669532</v>
      </c>
      <c r="D73" s="63">
        <f t="shared" si="14"/>
        <v>183.69976922180985</v>
      </c>
      <c r="E73" s="62">
        <f t="shared" si="15"/>
        <v>353.0178482451434</v>
      </c>
      <c r="F73" s="62">
        <f t="shared" si="16"/>
        <v>18613.064003883177</v>
      </c>
      <c r="G73" s="62">
        <f t="shared" si="17"/>
        <v>36386.93599611682</v>
      </c>
    </row>
    <row r="74" spans="2:7" ht="12.75">
      <c r="B74" s="61">
        <f t="shared" si="13"/>
        <v>62</v>
      </c>
      <c r="C74" s="62">
        <f t="shared" si="18"/>
        <v>536.7176174669532</v>
      </c>
      <c r="D74" s="63">
        <f t="shared" si="14"/>
        <v>181.93467998058412</v>
      </c>
      <c r="E74" s="62">
        <f t="shared" si="15"/>
        <v>354.7829374863691</v>
      </c>
      <c r="F74" s="62">
        <f t="shared" si="16"/>
        <v>18967.846941369546</v>
      </c>
      <c r="G74" s="62">
        <f t="shared" si="17"/>
        <v>36032.15305863046</v>
      </c>
    </row>
    <row r="75" spans="2:7" ht="12.75">
      <c r="B75" s="61">
        <f t="shared" si="13"/>
        <v>63</v>
      </c>
      <c r="C75" s="62">
        <f t="shared" si="18"/>
        <v>536.7176174669532</v>
      </c>
      <c r="D75" s="63">
        <f t="shared" si="14"/>
        <v>180.16076529315228</v>
      </c>
      <c r="E75" s="62">
        <f t="shared" si="15"/>
        <v>356.55685217380096</v>
      </c>
      <c r="F75" s="62">
        <f t="shared" si="16"/>
        <v>19324.403793543348</v>
      </c>
      <c r="G75" s="62">
        <f t="shared" si="17"/>
        <v>35675.596206456656</v>
      </c>
    </row>
    <row r="76" spans="2:7" ht="12.75">
      <c r="B76" s="61">
        <f t="shared" si="13"/>
        <v>64</v>
      </c>
      <c r="C76" s="62">
        <f t="shared" si="18"/>
        <v>536.7176174669532</v>
      </c>
      <c r="D76" s="63">
        <f t="shared" si="14"/>
        <v>178.3779810322833</v>
      </c>
      <c r="E76" s="62">
        <f t="shared" si="15"/>
        <v>358.33963643466996</v>
      </c>
      <c r="F76" s="62">
        <f t="shared" si="16"/>
        <v>19682.743429978018</v>
      </c>
      <c r="G76" s="62">
        <f t="shared" si="17"/>
        <v>35317.256570021986</v>
      </c>
    </row>
    <row r="77" spans="2:7" ht="12.75">
      <c r="B77" s="61">
        <f t="shared" si="13"/>
        <v>65</v>
      </c>
      <c r="C77" s="62">
        <f>IF(B77="","",-PMT($D$4/12,$D$5*12,$D$3))</f>
        <v>536.7176174669532</v>
      </c>
      <c r="D77" s="63">
        <f t="shared" si="14"/>
        <v>176.58628285010994</v>
      </c>
      <c r="E77" s="62">
        <f t="shared" si="15"/>
        <v>360.13133461684333</v>
      </c>
      <c r="F77" s="62">
        <f t="shared" si="16"/>
        <v>20042.87476459486</v>
      </c>
      <c r="G77" s="62">
        <f t="shared" si="17"/>
        <v>34957.12523540514</v>
      </c>
    </row>
    <row r="78" spans="2:7" ht="12.75">
      <c r="B78" s="61">
        <f aca="true" t="shared" si="19" ref="B78:B141">IF(B77&lt;$D$5*12,B77+1,"")</f>
        <v>66</v>
      </c>
      <c r="C78" s="62">
        <f aca="true" t="shared" si="20" ref="C78:C141">IF(B78="","",-PMT($D$4/12,$D$5*12,$D$3))</f>
        <v>536.7176174669532</v>
      </c>
      <c r="D78" s="63">
        <f t="shared" si="14"/>
        <v>174.7856261770257</v>
      </c>
      <c r="E78" s="62">
        <f t="shared" si="15"/>
        <v>361.9319912899275</v>
      </c>
      <c r="F78" s="62">
        <f t="shared" si="16"/>
        <v>20404.806755884787</v>
      </c>
      <c r="G78" s="62">
        <f t="shared" si="17"/>
        <v>34595.19324411522</v>
      </c>
    </row>
    <row r="79" spans="2:7" ht="12.75">
      <c r="B79" s="61">
        <f t="shared" si="19"/>
        <v>67</v>
      </c>
      <c r="C79" s="62">
        <f t="shared" si="20"/>
        <v>536.7176174669532</v>
      </c>
      <c r="D79" s="63">
        <f aca="true" t="shared" si="21" ref="D79:D142">IF(B79="","",$D$4/12*G78)</f>
        <v>172.97596622057608</v>
      </c>
      <c r="E79" s="62">
        <f aca="true" t="shared" si="22" ref="E79:E142">IF(B79="","",C79-D79)</f>
        <v>363.74165124637716</v>
      </c>
      <c r="F79" s="62">
        <f aca="true" t="shared" si="23" ref="F79:F142">IF(B79="","",E79+F78)</f>
        <v>20768.548407131166</v>
      </c>
      <c r="G79" s="62">
        <f aca="true" t="shared" si="24" ref="G79:G142">IF(B79="","",$G$12-F79)</f>
        <v>34231.451592868834</v>
      </c>
    </row>
    <row r="80" spans="2:7" ht="12.75">
      <c r="B80" s="61">
        <f t="shared" si="19"/>
        <v>68</v>
      </c>
      <c r="C80" s="62">
        <f t="shared" si="20"/>
        <v>536.7176174669532</v>
      </c>
      <c r="D80" s="63">
        <f t="shared" si="21"/>
        <v>171.15725796434418</v>
      </c>
      <c r="E80" s="62">
        <f t="shared" si="22"/>
        <v>365.56035950260906</v>
      </c>
      <c r="F80" s="62">
        <f t="shared" si="23"/>
        <v>21134.108766633773</v>
      </c>
      <c r="G80" s="62">
        <f t="shared" si="24"/>
        <v>33865.89123336623</v>
      </c>
    </row>
    <row r="81" spans="2:7" ht="12.75">
      <c r="B81" s="61">
        <f t="shared" si="19"/>
        <v>69</v>
      </c>
      <c r="C81" s="62">
        <f t="shared" si="20"/>
        <v>536.7176174669532</v>
      </c>
      <c r="D81" s="63">
        <f t="shared" si="21"/>
        <v>169.32945616683116</v>
      </c>
      <c r="E81" s="62">
        <f t="shared" si="22"/>
        <v>367.3881613001221</v>
      </c>
      <c r="F81" s="62">
        <f t="shared" si="23"/>
        <v>21501.496927933895</v>
      </c>
      <c r="G81" s="62">
        <f t="shared" si="24"/>
        <v>33498.5030720661</v>
      </c>
    </row>
    <row r="82" spans="2:7" ht="12.75">
      <c r="B82" s="61">
        <f t="shared" si="19"/>
        <v>70</v>
      </c>
      <c r="C82" s="62">
        <f t="shared" si="20"/>
        <v>536.7176174669532</v>
      </c>
      <c r="D82" s="63">
        <f t="shared" si="21"/>
        <v>167.49251536033051</v>
      </c>
      <c r="E82" s="62">
        <f t="shared" si="22"/>
        <v>369.2251021066227</v>
      </c>
      <c r="F82" s="62">
        <f t="shared" si="23"/>
        <v>21870.722030040517</v>
      </c>
      <c r="G82" s="62">
        <f t="shared" si="24"/>
        <v>33129.27796995948</v>
      </c>
    </row>
    <row r="83" spans="2:7" ht="12.75">
      <c r="B83" s="61">
        <f t="shared" si="19"/>
        <v>71</v>
      </c>
      <c r="C83" s="62">
        <f t="shared" si="20"/>
        <v>536.7176174669532</v>
      </c>
      <c r="D83" s="63">
        <f t="shared" si="21"/>
        <v>165.64638984979743</v>
      </c>
      <c r="E83" s="62">
        <f t="shared" si="22"/>
        <v>371.07122761715584</v>
      </c>
      <c r="F83" s="62">
        <f t="shared" si="23"/>
        <v>22241.79325765767</v>
      </c>
      <c r="G83" s="62">
        <f t="shared" si="24"/>
        <v>32758.20674234233</v>
      </c>
    </row>
    <row r="84" spans="2:7" ht="12.75">
      <c r="B84" s="61">
        <f t="shared" si="19"/>
        <v>72</v>
      </c>
      <c r="C84" s="62">
        <f t="shared" si="20"/>
        <v>536.7176174669532</v>
      </c>
      <c r="D84" s="63">
        <f t="shared" si="21"/>
        <v>163.79103371171163</v>
      </c>
      <c r="E84" s="62">
        <f t="shared" si="22"/>
        <v>372.9265837552416</v>
      </c>
      <c r="F84" s="62">
        <f t="shared" si="23"/>
        <v>22614.719841412913</v>
      </c>
      <c r="G84" s="62">
        <f t="shared" si="24"/>
        <v>32385.280158587087</v>
      </c>
    </row>
    <row r="85" spans="2:7" ht="12.75">
      <c r="B85" s="61">
        <f t="shared" si="19"/>
        <v>73</v>
      </c>
      <c r="C85" s="62">
        <f t="shared" si="20"/>
        <v>536.7176174669532</v>
      </c>
      <c r="D85" s="63">
        <f t="shared" si="21"/>
        <v>161.92640079293545</v>
      </c>
      <c r="E85" s="62">
        <f t="shared" si="22"/>
        <v>374.7912166740178</v>
      </c>
      <c r="F85" s="62">
        <f t="shared" si="23"/>
        <v>22989.51105808693</v>
      </c>
      <c r="G85" s="62">
        <f t="shared" si="24"/>
        <v>32010.48894191307</v>
      </c>
    </row>
    <row r="86" spans="2:7" ht="12.75">
      <c r="B86" s="61">
        <f t="shared" si="19"/>
        <v>74</v>
      </c>
      <c r="C86" s="62">
        <f t="shared" si="20"/>
        <v>536.7176174669532</v>
      </c>
      <c r="D86" s="63">
        <f t="shared" si="21"/>
        <v>160.05244470956535</v>
      </c>
      <c r="E86" s="62">
        <f t="shared" si="22"/>
        <v>376.6651727573879</v>
      </c>
      <c r="F86" s="62">
        <f t="shared" si="23"/>
        <v>23366.176230844318</v>
      </c>
      <c r="G86" s="62">
        <f t="shared" si="24"/>
        <v>31633.823769155682</v>
      </c>
    </row>
    <row r="87" spans="2:7" ht="12.75">
      <c r="B87" s="61">
        <f t="shared" si="19"/>
        <v>75</v>
      </c>
      <c r="C87" s="62">
        <f t="shared" si="20"/>
        <v>536.7176174669532</v>
      </c>
      <c r="D87" s="63">
        <f t="shared" si="21"/>
        <v>158.16911884577843</v>
      </c>
      <c r="E87" s="62">
        <f t="shared" si="22"/>
        <v>378.5484986211748</v>
      </c>
      <c r="F87" s="62">
        <f t="shared" si="23"/>
        <v>23744.72472946549</v>
      </c>
      <c r="G87" s="62">
        <f t="shared" si="24"/>
        <v>31255.27527053451</v>
      </c>
    </row>
    <row r="88" spans="2:7" ht="12.75">
      <c r="B88" s="61">
        <f t="shared" si="19"/>
        <v>76</v>
      </c>
      <c r="C88" s="62">
        <f t="shared" si="20"/>
        <v>536.7176174669532</v>
      </c>
      <c r="D88" s="63">
        <f t="shared" si="21"/>
        <v>156.27637635267254</v>
      </c>
      <c r="E88" s="62">
        <f t="shared" si="22"/>
        <v>380.44124111428073</v>
      </c>
      <c r="F88" s="62">
        <f t="shared" si="23"/>
        <v>24125.165970579772</v>
      </c>
      <c r="G88" s="62">
        <f t="shared" si="24"/>
        <v>30874.834029420228</v>
      </c>
    </row>
    <row r="89" spans="2:7" ht="12.75">
      <c r="B89" s="61">
        <f t="shared" si="19"/>
        <v>77</v>
      </c>
      <c r="C89" s="62">
        <f t="shared" si="20"/>
        <v>536.7176174669532</v>
      </c>
      <c r="D89" s="63">
        <f t="shared" si="21"/>
        <v>154.37417014710115</v>
      </c>
      <c r="E89" s="62">
        <f t="shared" si="22"/>
        <v>382.3434473198521</v>
      </c>
      <c r="F89" s="62">
        <f t="shared" si="23"/>
        <v>24507.509417899622</v>
      </c>
      <c r="G89" s="62">
        <f t="shared" si="24"/>
        <v>30492.490582100378</v>
      </c>
    </row>
    <row r="90" spans="2:7" ht="12.75">
      <c r="B90" s="61">
        <f t="shared" si="19"/>
        <v>78</v>
      </c>
      <c r="C90" s="62">
        <f t="shared" si="20"/>
        <v>536.7176174669532</v>
      </c>
      <c r="D90" s="63">
        <f t="shared" si="21"/>
        <v>152.4624529105019</v>
      </c>
      <c r="E90" s="62">
        <f t="shared" si="22"/>
        <v>384.25516455645135</v>
      </c>
      <c r="F90" s="62">
        <f t="shared" si="23"/>
        <v>24891.764582456075</v>
      </c>
      <c r="G90" s="62">
        <f t="shared" si="24"/>
        <v>30108.235417543925</v>
      </c>
    </row>
    <row r="91" spans="2:7" ht="12.75">
      <c r="B91" s="61">
        <f t="shared" si="19"/>
        <v>79</v>
      </c>
      <c r="C91" s="62">
        <f t="shared" si="20"/>
        <v>536.7176174669532</v>
      </c>
      <c r="D91" s="63">
        <f t="shared" si="21"/>
        <v>150.54117708771963</v>
      </c>
      <c r="E91" s="62">
        <f t="shared" si="22"/>
        <v>386.1764403792336</v>
      </c>
      <c r="F91" s="62">
        <f t="shared" si="23"/>
        <v>25277.941022835308</v>
      </c>
      <c r="G91" s="62">
        <f t="shared" si="24"/>
        <v>29722.058977164692</v>
      </c>
    </row>
    <row r="92" spans="2:7" ht="12.75">
      <c r="B92" s="61">
        <f t="shared" si="19"/>
        <v>80</v>
      </c>
      <c r="C92" s="62">
        <f t="shared" si="20"/>
        <v>536.7176174669532</v>
      </c>
      <c r="D92" s="63">
        <f t="shared" si="21"/>
        <v>148.61029488582346</v>
      </c>
      <c r="E92" s="62">
        <f t="shared" si="22"/>
        <v>388.1073225811298</v>
      </c>
      <c r="F92" s="62">
        <f t="shared" si="23"/>
        <v>25666.04834541644</v>
      </c>
      <c r="G92" s="62">
        <f t="shared" si="24"/>
        <v>29333.95165458356</v>
      </c>
    </row>
    <row r="93" spans="2:7" ht="12.75">
      <c r="B93" s="61">
        <f t="shared" si="19"/>
        <v>81</v>
      </c>
      <c r="C93" s="62">
        <f t="shared" si="20"/>
        <v>536.7176174669532</v>
      </c>
      <c r="D93" s="63">
        <f t="shared" si="21"/>
        <v>146.66975827291782</v>
      </c>
      <c r="E93" s="62">
        <f t="shared" si="22"/>
        <v>390.0478591940354</v>
      </c>
      <c r="F93" s="62">
        <f t="shared" si="23"/>
        <v>26056.096204610472</v>
      </c>
      <c r="G93" s="62">
        <f t="shared" si="24"/>
        <v>28943.903795389528</v>
      </c>
    </row>
    <row r="94" spans="2:7" ht="12.75">
      <c r="B94" s="61">
        <f t="shared" si="19"/>
        <v>82</v>
      </c>
      <c r="C94" s="62">
        <f t="shared" si="20"/>
        <v>536.7176174669532</v>
      </c>
      <c r="D94" s="63">
        <f t="shared" si="21"/>
        <v>144.71951897694765</v>
      </c>
      <c r="E94" s="62">
        <f t="shared" si="22"/>
        <v>391.9980984900056</v>
      </c>
      <c r="F94" s="62">
        <f t="shared" si="23"/>
        <v>26448.09430310048</v>
      </c>
      <c r="G94" s="62">
        <f t="shared" si="24"/>
        <v>28551.90569689952</v>
      </c>
    </row>
    <row r="95" spans="2:7" ht="12.75">
      <c r="B95" s="61">
        <f t="shared" si="19"/>
        <v>83</v>
      </c>
      <c r="C95" s="62">
        <f t="shared" si="20"/>
        <v>536.7176174669532</v>
      </c>
      <c r="D95" s="63">
        <f t="shared" si="21"/>
        <v>142.75952848449762</v>
      </c>
      <c r="E95" s="62">
        <f t="shared" si="22"/>
        <v>393.9580889824556</v>
      </c>
      <c r="F95" s="62">
        <f t="shared" si="23"/>
        <v>26842.052392082936</v>
      </c>
      <c r="G95" s="62">
        <f t="shared" si="24"/>
        <v>28157.947607917064</v>
      </c>
    </row>
    <row r="96" spans="2:7" ht="12.75">
      <c r="B96" s="61">
        <f t="shared" si="19"/>
        <v>84</v>
      </c>
      <c r="C96" s="62">
        <f t="shared" si="20"/>
        <v>536.7176174669532</v>
      </c>
      <c r="D96" s="63">
        <f t="shared" si="21"/>
        <v>140.78973803958533</v>
      </c>
      <c r="E96" s="62">
        <f t="shared" si="22"/>
        <v>395.9278794273679</v>
      </c>
      <c r="F96" s="62">
        <f t="shared" si="23"/>
        <v>27237.980271510303</v>
      </c>
      <c r="G96" s="62">
        <f t="shared" si="24"/>
        <v>27762.019728489697</v>
      </c>
    </row>
    <row r="97" spans="2:7" ht="12.75">
      <c r="B97" s="61">
        <f t="shared" si="19"/>
        <v>85</v>
      </c>
      <c r="C97" s="62">
        <f t="shared" si="20"/>
        <v>536.7176174669532</v>
      </c>
      <c r="D97" s="63">
        <f t="shared" si="21"/>
        <v>138.81009864244848</v>
      </c>
      <c r="E97" s="62">
        <f t="shared" si="22"/>
        <v>397.9075188245048</v>
      </c>
      <c r="F97" s="62">
        <f t="shared" si="23"/>
        <v>27635.887790334808</v>
      </c>
      <c r="G97" s="62">
        <f t="shared" si="24"/>
        <v>27364.112209665192</v>
      </c>
    </row>
    <row r="98" spans="2:7" ht="12.75">
      <c r="B98" s="61">
        <f t="shared" si="19"/>
        <v>86</v>
      </c>
      <c r="C98" s="62">
        <f t="shared" si="20"/>
        <v>536.7176174669532</v>
      </c>
      <c r="D98" s="63">
        <f t="shared" si="21"/>
        <v>136.82056104832597</v>
      </c>
      <c r="E98" s="62">
        <f t="shared" si="22"/>
        <v>399.89705641862724</v>
      </c>
      <c r="F98" s="62">
        <f t="shared" si="23"/>
        <v>28035.784846753435</v>
      </c>
      <c r="G98" s="62">
        <f t="shared" si="24"/>
        <v>26964.215153246565</v>
      </c>
    </row>
    <row r="99" spans="2:7" ht="12.75">
      <c r="B99" s="61">
        <f t="shared" si="19"/>
        <v>87</v>
      </c>
      <c r="C99" s="62">
        <f t="shared" si="20"/>
        <v>536.7176174669532</v>
      </c>
      <c r="D99" s="63">
        <f t="shared" si="21"/>
        <v>134.82107576623284</v>
      </c>
      <c r="E99" s="62">
        <f t="shared" si="22"/>
        <v>401.8965417007204</v>
      </c>
      <c r="F99" s="62">
        <f t="shared" si="23"/>
        <v>28437.681388454155</v>
      </c>
      <c r="G99" s="62">
        <f t="shared" si="24"/>
        <v>26562.318611545845</v>
      </c>
    </row>
    <row r="100" spans="2:7" ht="12.75">
      <c r="B100" s="61">
        <f t="shared" si="19"/>
        <v>88</v>
      </c>
      <c r="C100" s="62">
        <f t="shared" si="20"/>
        <v>536.7176174669532</v>
      </c>
      <c r="D100" s="63">
        <f t="shared" si="21"/>
        <v>132.81159305772923</v>
      </c>
      <c r="E100" s="62">
        <f t="shared" si="22"/>
        <v>403.906024409224</v>
      </c>
      <c r="F100" s="62">
        <f t="shared" si="23"/>
        <v>28841.58741286338</v>
      </c>
      <c r="G100" s="62">
        <f t="shared" si="24"/>
        <v>26158.41258713662</v>
      </c>
    </row>
    <row r="101" spans="2:7" ht="12.75">
      <c r="B101" s="61">
        <f t="shared" si="19"/>
        <v>89</v>
      </c>
      <c r="C101" s="62">
        <f t="shared" si="20"/>
        <v>536.7176174669532</v>
      </c>
      <c r="D101" s="63">
        <f t="shared" si="21"/>
        <v>130.7920629356831</v>
      </c>
      <c r="E101" s="62">
        <f t="shared" si="22"/>
        <v>405.9255545312701</v>
      </c>
      <c r="F101" s="62">
        <f t="shared" si="23"/>
        <v>29247.51296739465</v>
      </c>
      <c r="G101" s="62">
        <f t="shared" si="24"/>
        <v>25752.48703260535</v>
      </c>
    </row>
    <row r="102" spans="2:7" ht="12.75">
      <c r="B102" s="61">
        <f t="shared" si="19"/>
        <v>90</v>
      </c>
      <c r="C102" s="62">
        <f t="shared" si="20"/>
        <v>536.7176174669532</v>
      </c>
      <c r="D102" s="63">
        <f t="shared" si="21"/>
        <v>128.76243516302674</v>
      </c>
      <c r="E102" s="62">
        <f t="shared" si="22"/>
        <v>407.9551823039265</v>
      </c>
      <c r="F102" s="62">
        <f t="shared" si="23"/>
        <v>29655.468149698576</v>
      </c>
      <c r="G102" s="62">
        <f t="shared" si="24"/>
        <v>25344.531850301424</v>
      </c>
    </row>
    <row r="103" spans="2:7" ht="12.75">
      <c r="B103" s="61">
        <f t="shared" si="19"/>
        <v>91</v>
      </c>
      <c r="C103" s="62">
        <f t="shared" si="20"/>
        <v>536.7176174669532</v>
      </c>
      <c r="D103" s="63">
        <f t="shared" si="21"/>
        <v>126.72265925150712</v>
      </c>
      <c r="E103" s="62">
        <f t="shared" si="22"/>
        <v>409.9949582154461</v>
      </c>
      <c r="F103" s="62">
        <f t="shared" si="23"/>
        <v>30065.463107914024</v>
      </c>
      <c r="G103" s="62">
        <f t="shared" si="24"/>
        <v>24934.536892085976</v>
      </c>
    </row>
    <row r="104" spans="2:7" ht="12.75">
      <c r="B104" s="61">
        <f t="shared" si="19"/>
        <v>92</v>
      </c>
      <c r="C104" s="62">
        <f t="shared" si="20"/>
        <v>536.7176174669532</v>
      </c>
      <c r="D104" s="63">
        <f t="shared" si="21"/>
        <v>124.67268446042989</v>
      </c>
      <c r="E104" s="62">
        <f t="shared" si="22"/>
        <v>412.04493300652337</v>
      </c>
      <c r="F104" s="62">
        <f t="shared" si="23"/>
        <v>30477.508040920548</v>
      </c>
      <c r="G104" s="62">
        <f t="shared" si="24"/>
        <v>24522.491959079452</v>
      </c>
    </row>
    <row r="105" spans="2:7" ht="12.75">
      <c r="B105" s="61">
        <f t="shared" si="19"/>
        <v>93</v>
      </c>
      <c r="C105" s="62">
        <f t="shared" si="20"/>
        <v>536.7176174669532</v>
      </c>
      <c r="D105" s="63">
        <f t="shared" si="21"/>
        <v>122.61245979539727</v>
      </c>
      <c r="E105" s="62">
        <f t="shared" si="22"/>
        <v>414.10515767155596</v>
      </c>
      <c r="F105" s="62">
        <f t="shared" si="23"/>
        <v>30891.613198592102</v>
      </c>
      <c r="G105" s="62">
        <f t="shared" si="24"/>
        <v>24108.386801407898</v>
      </c>
    </row>
    <row r="106" spans="2:7" ht="12.75">
      <c r="B106" s="61">
        <f t="shared" si="19"/>
        <v>94</v>
      </c>
      <c r="C106" s="62">
        <f t="shared" si="20"/>
        <v>536.7176174669532</v>
      </c>
      <c r="D106" s="63">
        <f t="shared" si="21"/>
        <v>120.54193400703949</v>
      </c>
      <c r="E106" s="62">
        <f t="shared" si="22"/>
        <v>416.1756834599138</v>
      </c>
      <c r="F106" s="62">
        <f t="shared" si="23"/>
        <v>31307.788882052017</v>
      </c>
      <c r="G106" s="62">
        <f t="shared" si="24"/>
        <v>23692.211117947983</v>
      </c>
    </row>
    <row r="107" spans="2:7" ht="12.75">
      <c r="B107" s="61">
        <f t="shared" si="19"/>
        <v>95</v>
      </c>
      <c r="C107" s="62">
        <f t="shared" si="20"/>
        <v>536.7176174669532</v>
      </c>
      <c r="D107" s="63">
        <f t="shared" si="21"/>
        <v>118.46105558973991</v>
      </c>
      <c r="E107" s="62">
        <f t="shared" si="22"/>
        <v>418.25656187721336</v>
      </c>
      <c r="F107" s="62">
        <f t="shared" si="23"/>
        <v>31726.04544392923</v>
      </c>
      <c r="G107" s="62">
        <f t="shared" si="24"/>
        <v>23273.95455607077</v>
      </c>
    </row>
    <row r="108" spans="2:7" ht="12.75">
      <c r="B108" s="61">
        <f t="shared" si="19"/>
        <v>96</v>
      </c>
      <c r="C108" s="62">
        <f t="shared" si="20"/>
        <v>536.7176174669532</v>
      </c>
      <c r="D108" s="63">
        <f t="shared" si="21"/>
        <v>116.36977278035386</v>
      </c>
      <c r="E108" s="62">
        <f t="shared" si="22"/>
        <v>420.3478446865994</v>
      </c>
      <c r="F108" s="62">
        <f t="shared" si="23"/>
        <v>32146.39328861583</v>
      </c>
      <c r="G108" s="62">
        <f t="shared" si="24"/>
        <v>22853.60671138417</v>
      </c>
    </row>
    <row r="109" spans="2:7" ht="12.75">
      <c r="B109" s="61">
        <f t="shared" si="19"/>
        <v>97</v>
      </c>
      <c r="C109" s="62">
        <f t="shared" si="20"/>
        <v>536.7176174669532</v>
      </c>
      <c r="D109" s="63">
        <f t="shared" si="21"/>
        <v>114.26803355692086</v>
      </c>
      <c r="E109" s="62">
        <f t="shared" si="22"/>
        <v>422.4495839100324</v>
      </c>
      <c r="F109" s="62">
        <f t="shared" si="23"/>
        <v>32568.84287252586</v>
      </c>
      <c r="G109" s="62">
        <f t="shared" si="24"/>
        <v>22431.15712747414</v>
      </c>
    </row>
    <row r="110" spans="2:7" ht="12.75">
      <c r="B110" s="61">
        <f t="shared" si="19"/>
        <v>98</v>
      </c>
      <c r="C110" s="62">
        <f t="shared" si="20"/>
        <v>536.7176174669532</v>
      </c>
      <c r="D110" s="63">
        <f t="shared" si="21"/>
        <v>112.1557856373707</v>
      </c>
      <c r="E110" s="62">
        <f t="shared" si="22"/>
        <v>424.56183182958256</v>
      </c>
      <c r="F110" s="62">
        <f t="shared" si="23"/>
        <v>32993.404704355446</v>
      </c>
      <c r="G110" s="62">
        <f t="shared" si="24"/>
        <v>22006.595295644554</v>
      </c>
    </row>
    <row r="111" spans="2:7" ht="12.75">
      <c r="B111" s="61">
        <f t="shared" si="19"/>
        <v>99</v>
      </c>
      <c r="C111" s="62">
        <f t="shared" si="20"/>
        <v>536.7176174669532</v>
      </c>
      <c r="D111" s="63">
        <f t="shared" si="21"/>
        <v>110.03297647822278</v>
      </c>
      <c r="E111" s="62">
        <f t="shared" si="22"/>
        <v>426.68464098873045</v>
      </c>
      <c r="F111" s="62">
        <f t="shared" si="23"/>
        <v>33420.089345344175</v>
      </c>
      <c r="G111" s="62">
        <f t="shared" si="24"/>
        <v>21579.910654655825</v>
      </c>
    </row>
    <row r="112" spans="2:7" ht="12.75">
      <c r="B112" s="61">
        <f t="shared" si="19"/>
        <v>100</v>
      </c>
      <c r="C112" s="62">
        <f t="shared" si="20"/>
        <v>536.7176174669532</v>
      </c>
      <c r="D112" s="63">
        <f t="shared" si="21"/>
        <v>107.89955327327912</v>
      </c>
      <c r="E112" s="62">
        <f t="shared" si="22"/>
        <v>428.8180641936741</v>
      </c>
      <c r="F112" s="62">
        <f t="shared" si="23"/>
        <v>33848.907409537846</v>
      </c>
      <c r="G112" s="62">
        <f t="shared" si="24"/>
        <v>21151.092590462154</v>
      </c>
    </row>
    <row r="113" spans="2:7" ht="12.75">
      <c r="B113" s="61">
        <f t="shared" si="19"/>
        <v>101</v>
      </c>
      <c r="C113" s="62">
        <f t="shared" si="20"/>
        <v>536.7176174669532</v>
      </c>
      <c r="D113" s="63">
        <f t="shared" si="21"/>
        <v>105.75546295231078</v>
      </c>
      <c r="E113" s="62">
        <f t="shared" si="22"/>
        <v>430.96215451464246</v>
      </c>
      <c r="F113" s="62">
        <f t="shared" si="23"/>
        <v>34279.86956405249</v>
      </c>
      <c r="G113" s="62">
        <f t="shared" si="24"/>
        <v>20720.13043594751</v>
      </c>
    </row>
    <row r="114" spans="2:7" ht="12.75">
      <c r="B114" s="61">
        <f t="shared" si="19"/>
        <v>102</v>
      </c>
      <c r="C114" s="62">
        <f t="shared" si="20"/>
        <v>536.7176174669532</v>
      </c>
      <c r="D114" s="63">
        <f t="shared" si="21"/>
        <v>103.60065217973755</v>
      </c>
      <c r="E114" s="62">
        <f t="shared" si="22"/>
        <v>433.1169652872157</v>
      </c>
      <c r="F114" s="62">
        <f t="shared" si="23"/>
        <v>34712.9865293397</v>
      </c>
      <c r="G114" s="62">
        <f t="shared" si="24"/>
        <v>20287.0134706603</v>
      </c>
    </row>
    <row r="115" spans="2:7" ht="12.75">
      <c r="B115" s="61">
        <f t="shared" si="19"/>
        <v>103</v>
      </c>
      <c r="C115" s="62">
        <f t="shared" si="20"/>
        <v>536.7176174669532</v>
      </c>
      <c r="D115" s="63">
        <f t="shared" si="21"/>
        <v>101.43506735330149</v>
      </c>
      <c r="E115" s="62">
        <f t="shared" si="22"/>
        <v>435.2825501136517</v>
      </c>
      <c r="F115" s="62">
        <f t="shared" si="23"/>
        <v>35148.269079453356</v>
      </c>
      <c r="G115" s="62">
        <f t="shared" si="24"/>
        <v>19851.730920546644</v>
      </c>
    </row>
    <row r="116" spans="2:7" ht="12.75">
      <c r="B116" s="61">
        <f t="shared" si="19"/>
        <v>104</v>
      </c>
      <c r="C116" s="62">
        <f t="shared" si="20"/>
        <v>536.7176174669532</v>
      </c>
      <c r="D116" s="63">
        <f t="shared" si="21"/>
        <v>99.25865460273323</v>
      </c>
      <c r="E116" s="62">
        <f t="shared" si="22"/>
        <v>437.45896286422</v>
      </c>
      <c r="F116" s="62">
        <f t="shared" si="23"/>
        <v>35585.728042317576</v>
      </c>
      <c r="G116" s="62">
        <f t="shared" si="24"/>
        <v>19414.271957682424</v>
      </c>
    </row>
    <row r="117" spans="2:7" ht="12.75">
      <c r="B117" s="61">
        <f t="shared" si="19"/>
        <v>105</v>
      </c>
      <c r="C117" s="62">
        <f t="shared" si="20"/>
        <v>536.7176174669532</v>
      </c>
      <c r="D117" s="63">
        <f t="shared" si="21"/>
        <v>97.07135978841212</v>
      </c>
      <c r="E117" s="62">
        <f t="shared" si="22"/>
        <v>439.64625767854113</v>
      </c>
      <c r="F117" s="62">
        <f t="shared" si="23"/>
        <v>36025.37429999612</v>
      </c>
      <c r="G117" s="62">
        <f t="shared" si="24"/>
        <v>18974.625700003882</v>
      </c>
    </row>
    <row r="118" spans="2:7" ht="12.75">
      <c r="B118" s="61">
        <f t="shared" si="19"/>
        <v>106</v>
      </c>
      <c r="C118" s="62">
        <f t="shared" si="20"/>
        <v>536.7176174669532</v>
      </c>
      <c r="D118" s="63">
        <f t="shared" si="21"/>
        <v>94.87312850001942</v>
      </c>
      <c r="E118" s="62">
        <f t="shared" si="22"/>
        <v>441.8444889669338</v>
      </c>
      <c r="F118" s="62">
        <f t="shared" si="23"/>
        <v>36467.21878896305</v>
      </c>
      <c r="G118" s="62">
        <f t="shared" si="24"/>
        <v>18532.78121103695</v>
      </c>
    </row>
    <row r="119" spans="2:7" ht="12.75">
      <c r="B119" s="61">
        <f t="shared" si="19"/>
        <v>107</v>
      </c>
      <c r="C119" s="62">
        <f t="shared" si="20"/>
        <v>536.7176174669532</v>
      </c>
      <c r="D119" s="63">
        <f t="shared" si="21"/>
        <v>92.66390605518474</v>
      </c>
      <c r="E119" s="62">
        <f t="shared" si="22"/>
        <v>444.0537114117685</v>
      </c>
      <c r="F119" s="62">
        <f t="shared" si="23"/>
        <v>36911.27250037482</v>
      </c>
      <c r="G119" s="62">
        <f t="shared" si="24"/>
        <v>18088.72749962518</v>
      </c>
    </row>
    <row r="120" spans="2:7" ht="12.75">
      <c r="B120" s="61">
        <f t="shared" si="19"/>
        <v>108</v>
      </c>
      <c r="C120" s="62">
        <f t="shared" si="20"/>
        <v>536.7176174669532</v>
      </c>
      <c r="D120" s="63">
        <f t="shared" si="21"/>
        <v>90.4436374981259</v>
      </c>
      <c r="E120" s="62">
        <f t="shared" si="22"/>
        <v>446.27397996882735</v>
      </c>
      <c r="F120" s="62">
        <f t="shared" si="23"/>
        <v>37357.54648034365</v>
      </c>
      <c r="G120" s="62">
        <f t="shared" si="24"/>
        <v>17642.453519656352</v>
      </c>
    </row>
    <row r="121" spans="2:7" ht="12.75">
      <c r="B121" s="61">
        <f t="shared" si="19"/>
        <v>109</v>
      </c>
      <c r="C121" s="62">
        <f t="shared" si="20"/>
        <v>536.7176174669532</v>
      </c>
      <c r="D121" s="63">
        <f t="shared" si="21"/>
        <v>88.21226759828176</v>
      </c>
      <c r="E121" s="62">
        <f t="shared" si="22"/>
        <v>448.5053498686715</v>
      </c>
      <c r="F121" s="62">
        <f t="shared" si="23"/>
        <v>37806.05183021232</v>
      </c>
      <c r="G121" s="62">
        <f t="shared" si="24"/>
        <v>17193.948169787684</v>
      </c>
    </row>
    <row r="122" spans="2:7" ht="12.75">
      <c r="B122" s="61">
        <f t="shared" si="19"/>
        <v>110</v>
      </c>
      <c r="C122" s="62">
        <f t="shared" si="20"/>
        <v>536.7176174669532</v>
      </c>
      <c r="D122" s="63">
        <f t="shared" si="21"/>
        <v>85.96974084893841</v>
      </c>
      <c r="E122" s="62">
        <f t="shared" si="22"/>
        <v>450.74787661801486</v>
      </c>
      <c r="F122" s="62">
        <f t="shared" si="23"/>
        <v>38256.79970683033</v>
      </c>
      <c r="G122" s="62">
        <f t="shared" si="24"/>
        <v>16743.20029316967</v>
      </c>
    </row>
    <row r="123" spans="2:7" ht="12.75">
      <c r="B123" s="61">
        <f t="shared" si="19"/>
        <v>111</v>
      </c>
      <c r="C123" s="62">
        <f t="shared" si="20"/>
        <v>536.7176174669532</v>
      </c>
      <c r="D123" s="63">
        <f t="shared" si="21"/>
        <v>83.71600146584835</v>
      </c>
      <c r="E123" s="62">
        <f t="shared" si="22"/>
        <v>453.0016160011049</v>
      </c>
      <c r="F123" s="62">
        <f t="shared" si="23"/>
        <v>38709.80132283144</v>
      </c>
      <c r="G123" s="62">
        <f t="shared" si="24"/>
        <v>16290.198677168562</v>
      </c>
    </row>
    <row r="124" spans="2:7" ht="12.75">
      <c r="B124" s="61">
        <f t="shared" si="19"/>
        <v>112</v>
      </c>
      <c r="C124" s="62">
        <f t="shared" si="20"/>
        <v>536.7176174669532</v>
      </c>
      <c r="D124" s="63">
        <f t="shared" si="21"/>
        <v>81.4509933858428</v>
      </c>
      <c r="E124" s="62">
        <f t="shared" si="22"/>
        <v>455.2666240811104</v>
      </c>
      <c r="F124" s="62">
        <f t="shared" si="23"/>
        <v>39165.067946912546</v>
      </c>
      <c r="G124" s="62">
        <f t="shared" si="24"/>
        <v>15834.932053087454</v>
      </c>
    </row>
    <row r="125" spans="2:7" ht="12.75">
      <c r="B125" s="61">
        <f t="shared" si="19"/>
        <v>113</v>
      </c>
      <c r="C125" s="62">
        <f t="shared" si="20"/>
        <v>536.7176174669532</v>
      </c>
      <c r="D125" s="63">
        <f t="shared" si="21"/>
        <v>79.17466026543727</v>
      </c>
      <c r="E125" s="62">
        <f t="shared" si="22"/>
        <v>457.54295720151595</v>
      </c>
      <c r="F125" s="62">
        <f t="shared" si="23"/>
        <v>39622.61090411406</v>
      </c>
      <c r="G125" s="62">
        <f t="shared" si="24"/>
        <v>15377.389095885941</v>
      </c>
    </row>
    <row r="126" spans="2:7" ht="12.75">
      <c r="B126" s="61">
        <f t="shared" si="19"/>
        <v>114</v>
      </c>
      <c r="C126" s="62">
        <f t="shared" si="20"/>
        <v>536.7176174669532</v>
      </c>
      <c r="D126" s="63">
        <f t="shared" si="21"/>
        <v>76.88694547942971</v>
      </c>
      <c r="E126" s="62">
        <f t="shared" si="22"/>
        <v>459.83067198752354</v>
      </c>
      <c r="F126" s="62">
        <f t="shared" si="23"/>
        <v>40082.441576101584</v>
      </c>
      <c r="G126" s="62">
        <f t="shared" si="24"/>
        <v>14917.558423898416</v>
      </c>
    </row>
    <row r="127" spans="2:7" ht="12.75">
      <c r="B127" s="61">
        <f t="shared" si="19"/>
        <v>115</v>
      </c>
      <c r="C127" s="62">
        <f t="shared" si="20"/>
        <v>536.7176174669532</v>
      </c>
      <c r="D127" s="63">
        <f t="shared" si="21"/>
        <v>74.58779211949208</v>
      </c>
      <c r="E127" s="62">
        <f t="shared" si="22"/>
        <v>462.1298253474612</v>
      </c>
      <c r="F127" s="62">
        <f t="shared" si="23"/>
        <v>40544.571401449044</v>
      </c>
      <c r="G127" s="62">
        <f t="shared" si="24"/>
        <v>14455.428598550956</v>
      </c>
    </row>
    <row r="128" spans="2:7" ht="12.75">
      <c r="B128" s="61">
        <f t="shared" si="19"/>
        <v>116</v>
      </c>
      <c r="C128" s="62">
        <f t="shared" si="20"/>
        <v>536.7176174669532</v>
      </c>
      <c r="D128" s="63">
        <f t="shared" si="21"/>
        <v>72.27714299275478</v>
      </c>
      <c r="E128" s="62">
        <f t="shared" si="22"/>
        <v>464.4404744741985</v>
      </c>
      <c r="F128" s="62">
        <f t="shared" si="23"/>
        <v>41009.01187592324</v>
      </c>
      <c r="G128" s="62">
        <f t="shared" si="24"/>
        <v>13990.988124076757</v>
      </c>
    </row>
    <row r="129" spans="2:7" ht="12.75">
      <c r="B129" s="61">
        <f t="shared" si="19"/>
        <v>117</v>
      </c>
      <c r="C129" s="62">
        <f t="shared" si="20"/>
        <v>536.7176174669532</v>
      </c>
      <c r="D129" s="63">
        <f t="shared" si="21"/>
        <v>69.9549406203838</v>
      </c>
      <c r="E129" s="62">
        <f t="shared" si="22"/>
        <v>466.76267684656943</v>
      </c>
      <c r="F129" s="62">
        <f t="shared" si="23"/>
        <v>41475.77455276981</v>
      </c>
      <c r="G129" s="62">
        <f t="shared" si="24"/>
        <v>13524.225447230187</v>
      </c>
    </row>
    <row r="130" spans="2:7" ht="12.75">
      <c r="B130" s="61">
        <f t="shared" si="19"/>
        <v>118</v>
      </c>
      <c r="C130" s="62">
        <f t="shared" si="20"/>
        <v>536.7176174669532</v>
      </c>
      <c r="D130" s="63">
        <f t="shared" si="21"/>
        <v>67.62112723615094</v>
      </c>
      <c r="E130" s="62">
        <f t="shared" si="22"/>
        <v>469.0964902308023</v>
      </c>
      <c r="F130" s="62">
        <f t="shared" si="23"/>
        <v>41944.87104300062</v>
      </c>
      <c r="G130" s="62">
        <f t="shared" si="24"/>
        <v>13055.128956999382</v>
      </c>
    </row>
    <row r="131" spans="2:7" ht="12.75">
      <c r="B131" s="61">
        <f t="shared" si="19"/>
        <v>119</v>
      </c>
      <c r="C131" s="62">
        <f t="shared" si="20"/>
        <v>536.7176174669532</v>
      </c>
      <c r="D131" s="63">
        <f t="shared" si="21"/>
        <v>65.27564478499691</v>
      </c>
      <c r="E131" s="62">
        <f t="shared" si="22"/>
        <v>471.4419726819563</v>
      </c>
      <c r="F131" s="62">
        <f t="shared" si="23"/>
        <v>42416.31301568257</v>
      </c>
      <c r="G131" s="62">
        <f t="shared" si="24"/>
        <v>12583.686984317428</v>
      </c>
    </row>
    <row r="132" spans="2:7" ht="12.75">
      <c r="B132" s="61">
        <f t="shared" si="19"/>
        <v>120</v>
      </c>
      <c r="C132" s="62">
        <f t="shared" si="20"/>
        <v>536.7176174669532</v>
      </c>
      <c r="D132" s="63">
        <f t="shared" si="21"/>
        <v>62.91843492158714</v>
      </c>
      <c r="E132" s="62">
        <f t="shared" si="22"/>
        <v>473.7991825453661</v>
      </c>
      <c r="F132" s="62">
        <f t="shared" si="23"/>
        <v>42890.11219822794</v>
      </c>
      <c r="G132" s="62">
        <f t="shared" si="24"/>
        <v>12109.887801772064</v>
      </c>
    </row>
    <row r="133" spans="2:7" ht="12.75">
      <c r="B133" s="61">
        <f t="shared" si="19"/>
        <v>121</v>
      </c>
      <c r="C133" s="62">
        <f t="shared" si="20"/>
        <v>536.7176174669532</v>
      </c>
      <c r="D133" s="63">
        <f t="shared" si="21"/>
        <v>60.54943900886032</v>
      </c>
      <c r="E133" s="62">
        <f t="shared" si="22"/>
        <v>476.16817845809294</v>
      </c>
      <c r="F133" s="62">
        <f t="shared" si="23"/>
        <v>43366.28037668603</v>
      </c>
      <c r="G133" s="62">
        <f t="shared" si="24"/>
        <v>11633.71962331397</v>
      </c>
    </row>
    <row r="134" spans="2:7" ht="12.75">
      <c r="B134" s="61">
        <f t="shared" si="19"/>
        <v>122</v>
      </c>
      <c r="C134" s="62">
        <f t="shared" si="20"/>
        <v>536.7176174669532</v>
      </c>
      <c r="D134" s="63">
        <f t="shared" si="21"/>
        <v>58.16859811656985</v>
      </c>
      <c r="E134" s="62">
        <f t="shared" si="22"/>
        <v>478.5490193503834</v>
      </c>
      <c r="F134" s="62">
        <f t="shared" si="23"/>
        <v>43844.82939603642</v>
      </c>
      <c r="G134" s="62">
        <f t="shared" si="24"/>
        <v>11155.170603963583</v>
      </c>
    </row>
    <row r="135" spans="2:7" ht="12.75">
      <c r="B135" s="61">
        <f t="shared" si="19"/>
        <v>123</v>
      </c>
      <c r="C135" s="62">
        <f t="shared" si="20"/>
        <v>536.7176174669532</v>
      </c>
      <c r="D135" s="63">
        <f t="shared" si="21"/>
        <v>55.775853019817916</v>
      </c>
      <c r="E135" s="62">
        <f t="shared" si="22"/>
        <v>480.9417644471353</v>
      </c>
      <c r="F135" s="62">
        <f t="shared" si="23"/>
        <v>44325.77116048355</v>
      </c>
      <c r="G135" s="62">
        <f t="shared" si="24"/>
        <v>10674.22883951645</v>
      </c>
    </row>
    <row r="136" spans="2:7" ht="12.75">
      <c r="B136" s="61">
        <f t="shared" si="19"/>
        <v>124</v>
      </c>
      <c r="C136" s="62">
        <f t="shared" si="20"/>
        <v>536.7176174669532</v>
      </c>
      <c r="D136" s="63">
        <f t="shared" si="21"/>
        <v>53.371144197582254</v>
      </c>
      <c r="E136" s="62">
        <f t="shared" si="22"/>
        <v>483.346473269371</v>
      </c>
      <c r="F136" s="62">
        <f t="shared" si="23"/>
        <v>44809.11763375292</v>
      </c>
      <c r="G136" s="62">
        <f t="shared" si="24"/>
        <v>10190.882366247082</v>
      </c>
    </row>
    <row r="137" spans="2:7" ht="12.75">
      <c r="B137" s="61">
        <f t="shared" si="19"/>
        <v>125</v>
      </c>
      <c r="C137" s="62">
        <f t="shared" si="20"/>
        <v>536.7176174669532</v>
      </c>
      <c r="D137" s="63">
        <f t="shared" si="21"/>
        <v>50.95441183123541</v>
      </c>
      <c r="E137" s="62">
        <f t="shared" si="22"/>
        <v>485.76320563571784</v>
      </c>
      <c r="F137" s="62">
        <f t="shared" si="23"/>
        <v>45294.880839388636</v>
      </c>
      <c r="G137" s="62">
        <f t="shared" si="24"/>
        <v>9705.119160611364</v>
      </c>
    </row>
    <row r="138" spans="2:7" ht="12.75">
      <c r="B138" s="61">
        <f t="shared" si="19"/>
        <v>126</v>
      </c>
      <c r="C138" s="62">
        <f t="shared" si="20"/>
        <v>536.7176174669532</v>
      </c>
      <c r="D138" s="63">
        <f t="shared" si="21"/>
        <v>48.525595803056824</v>
      </c>
      <c r="E138" s="62">
        <f t="shared" si="22"/>
        <v>488.1920216638964</v>
      </c>
      <c r="F138" s="62">
        <f t="shared" si="23"/>
        <v>45783.07286105253</v>
      </c>
      <c r="G138" s="62">
        <f t="shared" si="24"/>
        <v>9216.927138947467</v>
      </c>
    </row>
    <row r="139" spans="2:7" ht="12.75">
      <c r="B139" s="61">
        <f t="shared" si="19"/>
        <v>127</v>
      </c>
      <c r="C139" s="62">
        <f t="shared" si="20"/>
        <v>536.7176174669532</v>
      </c>
      <c r="D139" s="63">
        <f t="shared" si="21"/>
        <v>46.08463569473734</v>
      </c>
      <c r="E139" s="62">
        <f t="shared" si="22"/>
        <v>490.6329817722159</v>
      </c>
      <c r="F139" s="62">
        <f t="shared" si="23"/>
        <v>46273.70584282475</v>
      </c>
      <c r="G139" s="62">
        <f t="shared" si="24"/>
        <v>8726.294157175253</v>
      </c>
    </row>
    <row r="140" spans="2:7" ht="12.75">
      <c r="B140" s="61">
        <f t="shared" si="19"/>
        <v>128</v>
      </c>
      <c r="C140" s="62">
        <f t="shared" si="20"/>
        <v>536.7176174669532</v>
      </c>
      <c r="D140" s="63">
        <f t="shared" si="21"/>
        <v>43.63147078587627</v>
      </c>
      <c r="E140" s="62">
        <f t="shared" si="22"/>
        <v>493.08614668107697</v>
      </c>
      <c r="F140" s="62">
        <f t="shared" si="23"/>
        <v>46766.79198950582</v>
      </c>
      <c r="G140" s="62">
        <f t="shared" si="24"/>
        <v>8233.208010494178</v>
      </c>
    </row>
    <row r="141" spans="2:7" ht="12.75">
      <c r="B141" s="61">
        <f t="shared" si="19"/>
        <v>129</v>
      </c>
      <c r="C141" s="62">
        <f t="shared" si="20"/>
        <v>536.7176174669532</v>
      </c>
      <c r="D141" s="63">
        <f t="shared" si="21"/>
        <v>41.16604005247089</v>
      </c>
      <c r="E141" s="62">
        <f t="shared" si="22"/>
        <v>495.5515774144824</v>
      </c>
      <c r="F141" s="62">
        <f t="shared" si="23"/>
        <v>47262.3435669203</v>
      </c>
      <c r="G141" s="62">
        <f t="shared" si="24"/>
        <v>7737.656433079697</v>
      </c>
    </row>
    <row r="142" spans="2:7" ht="12.75">
      <c r="B142" s="61">
        <f aca="true" t="shared" si="25" ref="B142:B205">IF(B141&lt;$D$5*12,B141+1,"")</f>
        <v>130</v>
      </c>
      <c r="C142" s="62">
        <f aca="true" t="shared" si="26" ref="C142:C205">IF(B142="","",-PMT($D$4/12,$D$5*12,$D$3))</f>
        <v>536.7176174669532</v>
      </c>
      <c r="D142" s="63">
        <f t="shared" si="21"/>
        <v>38.68828216539849</v>
      </c>
      <c r="E142" s="62">
        <f t="shared" si="22"/>
        <v>498.02933530155474</v>
      </c>
      <c r="F142" s="62">
        <f t="shared" si="23"/>
        <v>47760.372902221854</v>
      </c>
      <c r="G142" s="62">
        <f t="shared" si="24"/>
        <v>7239.627097778146</v>
      </c>
    </row>
    <row r="143" spans="2:7" ht="12.75">
      <c r="B143" s="61">
        <f t="shared" si="25"/>
        <v>131</v>
      </c>
      <c r="C143" s="62">
        <f t="shared" si="26"/>
        <v>536.7176174669532</v>
      </c>
      <c r="D143" s="63">
        <f aca="true" t="shared" si="27" ref="D143:D206">IF(B143="","",$D$4/12*G142)</f>
        <v>36.19813548889073</v>
      </c>
      <c r="E143" s="62">
        <f aca="true" t="shared" si="28" ref="E143:E206">IF(B143="","",C143-D143)</f>
        <v>500.5194819780625</v>
      </c>
      <c r="F143" s="62">
        <f aca="true" t="shared" si="29" ref="F143:F206">IF(B143="","",E143+F142)</f>
        <v>48260.89238419991</v>
      </c>
      <c r="G143" s="62">
        <f aca="true" t="shared" si="30" ref="G143:G206">IF(B143="","",$G$12-F143)</f>
        <v>6739.107615800087</v>
      </c>
    </row>
    <row r="144" spans="2:7" ht="12.75">
      <c r="B144" s="61">
        <f t="shared" si="25"/>
        <v>132</v>
      </c>
      <c r="C144" s="62">
        <f t="shared" si="26"/>
        <v>536.7176174669532</v>
      </c>
      <c r="D144" s="63">
        <f t="shared" si="27"/>
        <v>33.695538079000436</v>
      </c>
      <c r="E144" s="62">
        <f t="shared" si="28"/>
        <v>503.02207938795283</v>
      </c>
      <c r="F144" s="62">
        <f t="shared" si="29"/>
        <v>48763.91446358787</v>
      </c>
      <c r="G144" s="62">
        <f t="shared" si="30"/>
        <v>6236.085536412131</v>
      </c>
    </row>
    <row r="145" spans="2:7" ht="12.75">
      <c r="B145" s="61">
        <f t="shared" si="25"/>
        <v>133</v>
      </c>
      <c r="C145" s="62">
        <f t="shared" si="26"/>
        <v>536.7176174669532</v>
      </c>
      <c r="D145" s="63">
        <f t="shared" si="27"/>
        <v>31.180427682060653</v>
      </c>
      <c r="E145" s="62">
        <f t="shared" si="28"/>
        <v>505.5371897848926</v>
      </c>
      <c r="F145" s="62">
        <f t="shared" si="29"/>
        <v>49269.45165337276</v>
      </c>
      <c r="G145" s="62">
        <f t="shared" si="30"/>
        <v>5730.548346627242</v>
      </c>
    </row>
    <row r="146" spans="2:7" ht="12.75">
      <c r="B146" s="61">
        <f t="shared" si="25"/>
        <v>134</v>
      </c>
      <c r="C146" s="62">
        <f t="shared" si="26"/>
        <v>536.7176174669532</v>
      </c>
      <c r="D146" s="63">
        <f t="shared" si="27"/>
        <v>28.65274173313621</v>
      </c>
      <c r="E146" s="62">
        <f t="shared" si="28"/>
        <v>508.064875733817</v>
      </c>
      <c r="F146" s="62">
        <f t="shared" si="29"/>
        <v>49777.51652910658</v>
      </c>
      <c r="G146" s="62">
        <f t="shared" si="30"/>
        <v>5222.483470893421</v>
      </c>
    </row>
    <row r="147" spans="2:7" ht="12.75">
      <c r="B147" s="61">
        <f t="shared" si="25"/>
        <v>135</v>
      </c>
      <c r="C147" s="62">
        <f t="shared" si="26"/>
        <v>536.7176174669532</v>
      </c>
      <c r="D147" s="63">
        <f t="shared" si="27"/>
        <v>26.11241735446711</v>
      </c>
      <c r="E147" s="62">
        <f t="shared" si="28"/>
        <v>510.60520011248616</v>
      </c>
      <c r="F147" s="62">
        <f t="shared" si="29"/>
        <v>50288.12172921906</v>
      </c>
      <c r="G147" s="62">
        <f t="shared" si="30"/>
        <v>4711.878270780937</v>
      </c>
    </row>
    <row r="148" spans="2:7" ht="12.75">
      <c r="B148" s="61">
        <f t="shared" si="25"/>
        <v>136</v>
      </c>
      <c r="C148" s="62">
        <f t="shared" si="26"/>
        <v>536.7176174669532</v>
      </c>
      <c r="D148" s="63">
        <f t="shared" si="27"/>
        <v>23.559391353904683</v>
      </c>
      <c r="E148" s="62">
        <f t="shared" si="28"/>
        <v>513.1582261130486</v>
      </c>
      <c r="F148" s="62">
        <f t="shared" si="29"/>
        <v>50801.27995533211</v>
      </c>
      <c r="G148" s="62">
        <f t="shared" si="30"/>
        <v>4198.720044667891</v>
      </c>
    </row>
    <row r="149" spans="2:7" ht="12.75">
      <c r="B149" s="61">
        <f t="shared" si="25"/>
        <v>137</v>
      </c>
      <c r="C149" s="62">
        <f t="shared" si="26"/>
        <v>536.7176174669532</v>
      </c>
      <c r="D149" s="63">
        <f t="shared" si="27"/>
        <v>20.993600223339453</v>
      </c>
      <c r="E149" s="62">
        <f t="shared" si="28"/>
        <v>515.7240172436138</v>
      </c>
      <c r="F149" s="62">
        <f t="shared" si="29"/>
        <v>51317.00397257572</v>
      </c>
      <c r="G149" s="62">
        <f t="shared" si="30"/>
        <v>3682.9960274242767</v>
      </c>
    </row>
    <row r="150" spans="2:7" ht="12.75">
      <c r="B150" s="61">
        <f t="shared" si="25"/>
        <v>138</v>
      </c>
      <c r="C150" s="62">
        <f t="shared" si="26"/>
        <v>536.7176174669532</v>
      </c>
      <c r="D150" s="63">
        <f t="shared" si="27"/>
        <v>18.414980137121383</v>
      </c>
      <c r="E150" s="62">
        <f t="shared" si="28"/>
        <v>518.3026373298319</v>
      </c>
      <c r="F150" s="62">
        <f t="shared" si="29"/>
        <v>51835.30660990556</v>
      </c>
      <c r="G150" s="62">
        <f t="shared" si="30"/>
        <v>3164.6933900944423</v>
      </c>
    </row>
    <row r="151" spans="2:7" ht="12.75">
      <c r="B151" s="61">
        <f t="shared" si="25"/>
        <v>139</v>
      </c>
      <c r="C151" s="62">
        <f t="shared" si="26"/>
        <v>536.7176174669532</v>
      </c>
      <c r="D151" s="63">
        <f t="shared" si="27"/>
        <v>15.823466950472211</v>
      </c>
      <c r="E151" s="62">
        <f t="shared" si="28"/>
        <v>520.894150516481</v>
      </c>
      <c r="F151" s="62">
        <f t="shared" si="29"/>
        <v>52356.20076042204</v>
      </c>
      <c r="G151" s="62">
        <f t="shared" si="30"/>
        <v>2643.7992395779584</v>
      </c>
    </row>
    <row r="152" spans="2:7" ht="12.75">
      <c r="B152" s="61">
        <f t="shared" si="25"/>
        <v>140</v>
      </c>
      <c r="C152" s="62">
        <f t="shared" si="26"/>
        <v>536.7176174669532</v>
      </c>
      <c r="D152" s="63">
        <f t="shared" si="27"/>
        <v>13.218996197889792</v>
      </c>
      <c r="E152" s="62">
        <f t="shared" si="28"/>
        <v>523.4986212690635</v>
      </c>
      <c r="F152" s="62">
        <f t="shared" si="29"/>
        <v>52879.699381691105</v>
      </c>
      <c r="G152" s="62">
        <f t="shared" si="30"/>
        <v>2120.3006183088946</v>
      </c>
    </row>
    <row r="153" spans="2:7" ht="12.75">
      <c r="B153" s="61">
        <f t="shared" si="25"/>
        <v>141</v>
      </c>
      <c r="C153" s="62">
        <f t="shared" si="26"/>
        <v>536.7176174669532</v>
      </c>
      <c r="D153" s="63">
        <f t="shared" si="27"/>
        <v>10.601503091544473</v>
      </c>
      <c r="E153" s="62">
        <f t="shared" si="28"/>
        <v>526.1161143754088</v>
      </c>
      <c r="F153" s="62">
        <f t="shared" si="29"/>
        <v>53405.81549606651</v>
      </c>
      <c r="G153" s="62">
        <f t="shared" si="30"/>
        <v>1594.1845039334876</v>
      </c>
    </row>
    <row r="154" spans="2:7" ht="12.75">
      <c r="B154" s="61">
        <f t="shared" si="25"/>
        <v>142</v>
      </c>
      <c r="C154" s="62">
        <f t="shared" si="26"/>
        <v>536.7176174669532</v>
      </c>
      <c r="D154" s="63">
        <f t="shared" si="27"/>
        <v>7.970922519667438</v>
      </c>
      <c r="E154" s="62">
        <f t="shared" si="28"/>
        <v>528.7466949472858</v>
      </c>
      <c r="F154" s="62">
        <f t="shared" si="29"/>
        <v>53934.5621910138</v>
      </c>
      <c r="G154" s="62">
        <f t="shared" si="30"/>
        <v>1065.4378089862003</v>
      </c>
    </row>
    <row r="155" spans="2:7" ht="12.75">
      <c r="B155" s="61">
        <f t="shared" si="25"/>
        <v>143</v>
      </c>
      <c r="C155" s="62">
        <f t="shared" si="26"/>
        <v>536.7176174669532</v>
      </c>
      <c r="D155" s="63">
        <f t="shared" si="27"/>
        <v>5.327189044931002</v>
      </c>
      <c r="E155" s="62">
        <f t="shared" si="28"/>
        <v>531.3904284220223</v>
      </c>
      <c r="F155" s="62">
        <f t="shared" si="29"/>
        <v>54465.95261943582</v>
      </c>
      <c r="G155" s="62">
        <f t="shared" si="30"/>
        <v>534.0473805641814</v>
      </c>
    </row>
    <row r="156" spans="2:7" ht="12.75">
      <c r="B156" s="61">
        <f t="shared" si="25"/>
        <v>144</v>
      </c>
      <c r="C156" s="62">
        <f t="shared" si="26"/>
        <v>536.7176174669532</v>
      </c>
      <c r="D156" s="63">
        <f t="shared" si="27"/>
        <v>2.670236902820907</v>
      </c>
      <c r="E156" s="62">
        <f t="shared" si="28"/>
        <v>534.0473805641324</v>
      </c>
      <c r="F156" s="62">
        <f t="shared" si="29"/>
        <v>54999.99999999995</v>
      </c>
      <c r="G156" s="62">
        <f t="shared" si="30"/>
        <v>5.093170329928398E-11</v>
      </c>
    </row>
    <row r="157" spans="2:7" ht="12.75">
      <c r="B157" s="61">
        <f t="shared" si="25"/>
      </c>
      <c r="C157" s="62">
        <f t="shared" si="26"/>
      </c>
      <c r="D157" s="63">
        <f t="shared" si="27"/>
      </c>
      <c r="E157" s="62">
        <f t="shared" si="28"/>
      </c>
      <c r="F157" s="62">
        <f t="shared" si="29"/>
      </c>
      <c r="G157" s="62">
        <f t="shared" si="30"/>
      </c>
    </row>
    <row r="158" spans="2:7" ht="12.75">
      <c r="B158" s="61">
        <f t="shared" si="25"/>
      </c>
      <c r="C158" s="62">
        <f t="shared" si="26"/>
      </c>
      <c r="D158" s="63">
        <f t="shared" si="27"/>
      </c>
      <c r="E158" s="62">
        <f t="shared" si="28"/>
      </c>
      <c r="F158" s="62">
        <f t="shared" si="29"/>
      </c>
      <c r="G158" s="62">
        <f t="shared" si="30"/>
      </c>
    </row>
    <row r="159" spans="2:7" ht="12.75">
      <c r="B159" s="61">
        <f t="shared" si="25"/>
      </c>
      <c r="C159" s="62">
        <f t="shared" si="26"/>
      </c>
      <c r="D159" s="63">
        <f t="shared" si="27"/>
      </c>
      <c r="E159" s="62">
        <f t="shared" si="28"/>
      </c>
      <c r="F159" s="62">
        <f t="shared" si="29"/>
      </c>
      <c r="G159" s="62">
        <f t="shared" si="30"/>
      </c>
    </row>
    <row r="160" spans="2:7" ht="12.75">
      <c r="B160" s="61">
        <f t="shared" si="25"/>
      </c>
      <c r="C160" s="62">
        <f t="shared" si="26"/>
      </c>
      <c r="D160" s="63">
        <f t="shared" si="27"/>
      </c>
      <c r="E160" s="62">
        <f t="shared" si="28"/>
      </c>
      <c r="F160" s="62">
        <f t="shared" si="29"/>
      </c>
      <c r="G160" s="62">
        <f t="shared" si="30"/>
      </c>
    </row>
    <row r="161" spans="2:7" ht="12.75">
      <c r="B161" s="61">
        <f t="shared" si="25"/>
      </c>
      <c r="C161" s="62">
        <f t="shared" si="26"/>
      </c>
      <c r="D161" s="63">
        <f t="shared" si="27"/>
      </c>
      <c r="E161" s="62">
        <f t="shared" si="28"/>
      </c>
      <c r="F161" s="62">
        <f t="shared" si="29"/>
      </c>
      <c r="G161" s="62">
        <f t="shared" si="30"/>
      </c>
    </row>
    <row r="162" spans="2:7" ht="12.75">
      <c r="B162" s="61">
        <f t="shared" si="25"/>
      </c>
      <c r="C162" s="62">
        <f t="shared" si="26"/>
      </c>
      <c r="D162" s="63">
        <f t="shared" si="27"/>
      </c>
      <c r="E162" s="62">
        <f t="shared" si="28"/>
      </c>
      <c r="F162" s="62">
        <f t="shared" si="29"/>
      </c>
      <c r="G162" s="62">
        <f t="shared" si="30"/>
      </c>
    </row>
    <row r="163" spans="2:7" ht="12.75">
      <c r="B163" s="61">
        <f t="shared" si="25"/>
      </c>
      <c r="C163" s="62">
        <f t="shared" si="26"/>
      </c>
      <c r="D163" s="63">
        <f t="shared" si="27"/>
      </c>
      <c r="E163" s="62">
        <f t="shared" si="28"/>
      </c>
      <c r="F163" s="62">
        <f t="shared" si="29"/>
      </c>
      <c r="G163" s="62">
        <f t="shared" si="30"/>
      </c>
    </row>
    <row r="164" spans="2:7" ht="12.75">
      <c r="B164" s="61">
        <f t="shared" si="25"/>
      </c>
      <c r="C164" s="62">
        <f t="shared" si="26"/>
      </c>
      <c r="D164" s="63">
        <f t="shared" si="27"/>
      </c>
      <c r="E164" s="62">
        <f t="shared" si="28"/>
      </c>
      <c r="F164" s="62">
        <f t="shared" si="29"/>
      </c>
      <c r="G164" s="62">
        <f t="shared" si="30"/>
      </c>
    </row>
    <row r="165" spans="2:7" ht="12.75">
      <c r="B165" s="61">
        <f t="shared" si="25"/>
      </c>
      <c r="C165" s="62">
        <f t="shared" si="26"/>
      </c>
      <c r="D165" s="63">
        <f t="shared" si="27"/>
      </c>
      <c r="E165" s="62">
        <f t="shared" si="28"/>
      </c>
      <c r="F165" s="62">
        <f t="shared" si="29"/>
      </c>
      <c r="G165" s="62">
        <f t="shared" si="30"/>
      </c>
    </row>
    <row r="166" spans="2:7" ht="12.75">
      <c r="B166" s="61">
        <f t="shared" si="25"/>
      </c>
      <c r="C166" s="62">
        <f t="shared" si="26"/>
      </c>
      <c r="D166" s="63">
        <f t="shared" si="27"/>
      </c>
      <c r="E166" s="62">
        <f t="shared" si="28"/>
      </c>
      <c r="F166" s="62">
        <f t="shared" si="29"/>
      </c>
      <c r="G166" s="62">
        <f t="shared" si="30"/>
      </c>
    </row>
    <row r="167" spans="2:7" ht="12.75">
      <c r="B167" s="61">
        <f t="shared" si="25"/>
      </c>
      <c r="C167" s="62">
        <f t="shared" si="26"/>
      </c>
      <c r="D167" s="63">
        <f t="shared" si="27"/>
      </c>
      <c r="E167" s="62">
        <f t="shared" si="28"/>
      </c>
      <c r="F167" s="62">
        <f t="shared" si="29"/>
      </c>
      <c r="G167" s="62">
        <f t="shared" si="30"/>
      </c>
    </row>
    <row r="168" spans="2:7" ht="12.75">
      <c r="B168" s="61">
        <f t="shared" si="25"/>
      </c>
      <c r="C168" s="62">
        <f t="shared" si="26"/>
      </c>
      <c r="D168" s="63">
        <f t="shared" si="27"/>
      </c>
      <c r="E168" s="62">
        <f t="shared" si="28"/>
      </c>
      <c r="F168" s="62">
        <f t="shared" si="29"/>
      </c>
      <c r="G168" s="62">
        <f t="shared" si="30"/>
      </c>
    </row>
    <row r="169" spans="2:7" ht="12.75">
      <c r="B169" s="61">
        <f t="shared" si="25"/>
      </c>
      <c r="C169" s="62">
        <f t="shared" si="26"/>
      </c>
      <c r="D169" s="63">
        <f t="shared" si="27"/>
      </c>
      <c r="E169" s="62">
        <f t="shared" si="28"/>
      </c>
      <c r="F169" s="62">
        <f t="shared" si="29"/>
      </c>
      <c r="G169" s="62">
        <f t="shared" si="30"/>
      </c>
    </row>
    <row r="170" spans="2:7" ht="12.75">
      <c r="B170" s="61">
        <f t="shared" si="25"/>
      </c>
      <c r="C170" s="62">
        <f t="shared" si="26"/>
      </c>
      <c r="D170" s="63">
        <f t="shared" si="27"/>
      </c>
      <c r="E170" s="62">
        <f t="shared" si="28"/>
      </c>
      <c r="F170" s="62">
        <f t="shared" si="29"/>
      </c>
      <c r="G170" s="62">
        <f t="shared" si="30"/>
      </c>
    </row>
    <row r="171" spans="2:7" ht="12.75">
      <c r="B171" s="61">
        <f t="shared" si="25"/>
      </c>
      <c r="C171" s="62">
        <f t="shared" si="26"/>
      </c>
      <c r="D171" s="63">
        <f t="shared" si="27"/>
      </c>
      <c r="E171" s="62">
        <f t="shared" si="28"/>
      </c>
      <c r="F171" s="62">
        <f t="shared" si="29"/>
      </c>
      <c r="G171" s="62">
        <f t="shared" si="30"/>
      </c>
    </row>
    <row r="172" spans="2:7" ht="12.75">
      <c r="B172" s="61">
        <f t="shared" si="25"/>
      </c>
      <c r="C172" s="62">
        <f t="shared" si="26"/>
      </c>
      <c r="D172" s="63">
        <f t="shared" si="27"/>
      </c>
      <c r="E172" s="62">
        <f t="shared" si="28"/>
      </c>
      <c r="F172" s="62">
        <f t="shared" si="29"/>
      </c>
      <c r="G172" s="62">
        <f t="shared" si="30"/>
      </c>
    </row>
    <row r="173" spans="2:7" ht="12.75">
      <c r="B173" s="61">
        <f t="shared" si="25"/>
      </c>
      <c r="C173" s="62">
        <f t="shared" si="26"/>
      </c>
      <c r="D173" s="63">
        <f t="shared" si="27"/>
      </c>
      <c r="E173" s="62">
        <f t="shared" si="28"/>
      </c>
      <c r="F173" s="62">
        <f t="shared" si="29"/>
      </c>
      <c r="G173" s="62">
        <f t="shared" si="30"/>
      </c>
    </row>
    <row r="174" spans="2:7" ht="12.75">
      <c r="B174" s="61">
        <f t="shared" si="25"/>
      </c>
      <c r="C174" s="62">
        <f t="shared" si="26"/>
      </c>
      <c r="D174" s="63">
        <f t="shared" si="27"/>
      </c>
      <c r="E174" s="62">
        <f t="shared" si="28"/>
      </c>
      <c r="F174" s="62">
        <f t="shared" si="29"/>
      </c>
      <c r="G174" s="62">
        <f t="shared" si="30"/>
      </c>
    </row>
    <row r="175" spans="2:7" ht="12.75">
      <c r="B175" s="61">
        <f t="shared" si="25"/>
      </c>
      <c r="C175" s="62">
        <f t="shared" si="26"/>
      </c>
      <c r="D175" s="63">
        <f t="shared" si="27"/>
      </c>
      <c r="E175" s="62">
        <f t="shared" si="28"/>
      </c>
      <c r="F175" s="62">
        <f t="shared" si="29"/>
      </c>
      <c r="G175" s="62">
        <f t="shared" si="30"/>
      </c>
    </row>
    <row r="176" spans="2:7" ht="12.75">
      <c r="B176" s="61">
        <f t="shared" si="25"/>
      </c>
      <c r="C176" s="62">
        <f t="shared" si="26"/>
      </c>
      <c r="D176" s="63">
        <f t="shared" si="27"/>
      </c>
      <c r="E176" s="62">
        <f t="shared" si="28"/>
      </c>
      <c r="F176" s="62">
        <f t="shared" si="29"/>
      </c>
      <c r="G176" s="62">
        <f t="shared" si="30"/>
      </c>
    </row>
    <row r="177" spans="2:7" ht="12.75">
      <c r="B177" s="61">
        <f t="shared" si="25"/>
      </c>
      <c r="C177" s="62">
        <f t="shared" si="26"/>
      </c>
      <c r="D177" s="63">
        <f t="shared" si="27"/>
      </c>
      <c r="E177" s="62">
        <f t="shared" si="28"/>
      </c>
      <c r="F177" s="62">
        <f t="shared" si="29"/>
      </c>
      <c r="G177" s="62">
        <f t="shared" si="30"/>
      </c>
    </row>
    <row r="178" spans="2:7" ht="12.75">
      <c r="B178" s="61">
        <f t="shared" si="25"/>
      </c>
      <c r="C178" s="62">
        <f t="shared" si="26"/>
      </c>
      <c r="D178" s="63">
        <f t="shared" si="27"/>
      </c>
      <c r="E178" s="62">
        <f t="shared" si="28"/>
      </c>
      <c r="F178" s="62">
        <f t="shared" si="29"/>
      </c>
      <c r="G178" s="62">
        <f t="shared" si="30"/>
      </c>
    </row>
    <row r="179" spans="2:7" ht="12.75">
      <c r="B179" s="61">
        <f t="shared" si="25"/>
      </c>
      <c r="C179" s="62">
        <f t="shared" si="26"/>
      </c>
      <c r="D179" s="63">
        <f t="shared" si="27"/>
      </c>
      <c r="E179" s="62">
        <f t="shared" si="28"/>
      </c>
      <c r="F179" s="62">
        <f t="shared" si="29"/>
      </c>
      <c r="G179" s="62">
        <f t="shared" si="30"/>
      </c>
    </row>
    <row r="180" spans="2:7" ht="12.75">
      <c r="B180" s="61">
        <f t="shared" si="25"/>
      </c>
      <c r="C180" s="62">
        <f t="shared" si="26"/>
      </c>
      <c r="D180" s="63">
        <f t="shared" si="27"/>
      </c>
      <c r="E180" s="62">
        <f t="shared" si="28"/>
      </c>
      <c r="F180" s="62">
        <f t="shared" si="29"/>
      </c>
      <c r="G180" s="62">
        <f t="shared" si="30"/>
      </c>
    </row>
    <row r="181" spans="2:7" ht="12.75">
      <c r="B181" s="61">
        <f t="shared" si="25"/>
      </c>
      <c r="C181" s="62">
        <f t="shared" si="26"/>
      </c>
      <c r="D181" s="63">
        <f t="shared" si="27"/>
      </c>
      <c r="E181" s="62">
        <f t="shared" si="28"/>
      </c>
      <c r="F181" s="62">
        <f t="shared" si="29"/>
      </c>
      <c r="G181" s="62">
        <f t="shared" si="30"/>
      </c>
    </row>
    <row r="182" spans="2:7" ht="12.75">
      <c r="B182" s="61">
        <f t="shared" si="25"/>
      </c>
      <c r="C182" s="62">
        <f t="shared" si="26"/>
      </c>
      <c r="D182" s="63">
        <f t="shared" si="27"/>
      </c>
      <c r="E182" s="62">
        <f t="shared" si="28"/>
      </c>
      <c r="F182" s="62">
        <f t="shared" si="29"/>
      </c>
      <c r="G182" s="62">
        <f t="shared" si="30"/>
      </c>
    </row>
    <row r="183" spans="2:7" ht="12.75">
      <c r="B183" s="61">
        <f t="shared" si="25"/>
      </c>
      <c r="C183" s="62">
        <f t="shared" si="26"/>
      </c>
      <c r="D183" s="63">
        <f t="shared" si="27"/>
      </c>
      <c r="E183" s="62">
        <f t="shared" si="28"/>
      </c>
      <c r="F183" s="62">
        <f t="shared" si="29"/>
      </c>
      <c r="G183" s="62">
        <f t="shared" si="30"/>
      </c>
    </row>
    <row r="184" spans="2:7" ht="12.75">
      <c r="B184" s="61">
        <f t="shared" si="25"/>
      </c>
      <c r="C184" s="62">
        <f t="shared" si="26"/>
      </c>
      <c r="D184" s="63">
        <f t="shared" si="27"/>
      </c>
      <c r="E184" s="62">
        <f t="shared" si="28"/>
      </c>
      <c r="F184" s="62">
        <f t="shared" si="29"/>
      </c>
      <c r="G184" s="62">
        <f t="shared" si="30"/>
      </c>
    </row>
    <row r="185" spans="2:7" ht="12.75">
      <c r="B185" s="61">
        <f t="shared" si="25"/>
      </c>
      <c r="C185" s="62">
        <f t="shared" si="26"/>
      </c>
      <c r="D185" s="63">
        <f t="shared" si="27"/>
      </c>
      <c r="E185" s="62">
        <f t="shared" si="28"/>
      </c>
      <c r="F185" s="62">
        <f t="shared" si="29"/>
      </c>
      <c r="G185" s="62">
        <f t="shared" si="30"/>
      </c>
    </row>
    <row r="186" spans="2:7" ht="12.75">
      <c r="B186" s="61">
        <f t="shared" si="25"/>
      </c>
      <c r="C186" s="62">
        <f t="shared" si="26"/>
      </c>
      <c r="D186" s="63">
        <f t="shared" si="27"/>
      </c>
      <c r="E186" s="62">
        <f t="shared" si="28"/>
      </c>
      <c r="F186" s="62">
        <f t="shared" si="29"/>
      </c>
      <c r="G186" s="62">
        <f t="shared" si="30"/>
      </c>
    </row>
    <row r="187" spans="2:7" ht="12.75">
      <c r="B187" s="61">
        <f t="shared" si="25"/>
      </c>
      <c r="C187" s="62">
        <f t="shared" si="26"/>
      </c>
      <c r="D187" s="63">
        <f t="shared" si="27"/>
      </c>
      <c r="E187" s="62">
        <f t="shared" si="28"/>
      </c>
      <c r="F187" s="62">
        <f t="shared" si="29"/>
      </c>
      <c r="G187" s="62">
        <f t="shared" si="30"/>
      </c>
    </row>
    <row r="188" spans="2:7" ht="12.75">
      <c r="B188" s="61">
        <f t="shared" si="25"/>
      </c>
      <c r="C188" s="62">
        <f t="shared" si="26"/>
      </c>
      <c r="D188" s="63">
        <f t="shared" si="27"/>
      </c>
      <c r="E188" s="62">
        <f t="shared" si="28"/>
      </c>
      <c r="F188" s="62">
        <f t="shared" si="29"/>
      </c>
      <c r="G188" s="62">
        <f t="shared" si="30"/>
      </c>
    </row>
    <row r="189" spans="2:7" ht="12.75">
      <c r="B189" s="61">
        <f t="shared" si="25"/>
      </c>
      <c r="C189" s="62">
        <f t="shared" si="26"/>
      </c>
      <c r="D189" s="63">
        <f t="shared" si="27"/>
      </c>
      <c r="E189" s="62">
        <f t="shared" si="28"/>
      </c>
      <c r="F189" s="62">
        <f t="shared" si="29"/>
      </c>
      <c r="G189" s="62">
        <f t="shared" si="30"/>
      </c>
    </row>
    <row r="190" spans="2:7" ht="12.75">
      <c r="B190" s="61">
        <f t="shared" si="25"/>
      </c>
      <c r="C190" s="62">
        <f t="shared" si="26"/>
      </c>
      <c r="D190" s="63">
        <f t="shared" si="27"/>
      </c>
      <c r="E190" s="62">
        <f t="shared" si="28"/>
      </c>
      <c r="F190" s="62">
        <f t="shared" si="29"/>
      </c>
      <c r="G190" s="62">
        <f t="shared" si="30"/>
      </c>
    </row>
    <row r="191" spans="2:7" ht="12.75">
      <c r="B191" s="61">
        <f t="shared" si="25"/>
      </c>
      <c r="C191" s="62">
        <f t="shared" si="26"/>
      </c>
      <c r="D191" s="63">
        <f t="shared" si="27"/>
      </c>
      <c r="E191" s="62">
        <f t="shared" si="28"/>
      </c>
      <c r="F191" s="62">
        <f t="shared" si="29"/>
      </c>
      <c r="G191" s="62">
        <f t="shared" si="30"/>
      </c>
    </row>
    <row r="192" spans="2:7" ht="12.75">
      <c r="B192" s="61">
        <f t="shared" si="25"/>
      </c>
      <c r="C192" s="62">
        <f t="shared" si="26"/>
      </c>
      <c r="D192" s="63">
        <f t="shared" si="27"/>
      </c>
      <c r="E192" s="62">
        <f t="shared" si="28"/>
      </c>
      <c r="F192" s="62">
        <f t="shared" si="29"/>
      </c>
      <c r="G192" s="62">
        <f t="shared" si="30"/>
      </c>
    </row>
    <row r="193" spans="2:7" ht="12.75">
      <c r="B193" s="61">
        <f t="shared" si="25"/>
      </c>
      <c r="C193" s="62">
        <f t="shared" si="26"/>
      </c>
      <c r="D193" s="63">
        <f t="shared" si="27"/>
      </c>
      <c r="E193" s="62">
        <f t="shared" si="28"/>
      </c>
      <c r="F193" s="62">
        <f t="shared" si="29"/>
      </c>
      <c r="G193" s="62">
        <f t="shared" si="30"/>
      </c>
    </row>
    <row r="194" spans="2:7" ht="12.75">
      <c r="B194" s="61">
        <f t="shared" si="25"/>
      </c>
      <c r="C194" s="62">
        <f t="shared" si="26"/>
      </c>
      <c r="D194" s="63">
        <f t="shared" si="27"/>
      </c>
      <c r="E194" s="62">
        <f t="shared" si="28"/>
      </c>
      <c r="F194" s="62">
        <f t="shared" si="29"/>
      </c>
      <c r="G194" s="62">
        <f t="shared" si="30"/>
      </c>
    </row>
    <row r="195" spans="2:7" ht="12.75">
      <c r="B195" s="61">
        <f t="shared" si="25"/>
      </c>
      <c r="C195" s="62">
        <f t="shared" si="26"/>
      </c>
      <c r="D195" s="63">
        <f t="shared" si="27"/>
      </c>
      <c r="E195" s="62">
        <f t="shared" si="28"/>
      </c>
      <c r="F195" s="62">
        <f t="shared" si="29"/>
      </c>
      <c r="G195" s="62">
        <f t="shared" si="30"/>
      </c>
    </row>
    <row r="196" spans="2:7" ht="12.75">
      <c r="B196" s="61">
        <f t="shared" si="25"/>
      </c>
      <c r="C196" s="62">
        <f t="shared" si="26"/>
      </c>
      <c r="D196" s="63">
        <f t="shared" si="27"/>
      </c>
      <c r="E196" s="62">
        <f t="shared" si="28"/>
      </c>
      <c r="F196" s="62">
        <f t="shared" si="29"/>
      </c>
      <c r="G196" s="62">
        <f t="shared" si="30"/>
      </c>
    </row>
    <row r="197" spans="2:7" ht="12.75">
      <c r="B197" s="61">
        <f t="shared" si="25"/>
      </c>
      <c r="C197" s="62">
        <f t="shared" si="26"/>
      </c>
      <c r="D197" s="63">
        <f t="shared" si="27"/>
      </c>
      <c r="E197" s="62">
        <f t="shared" si="28"/>
      </c>
      <c r="F197" s="62">
        <f t="shared" si="29"/>
      </c>
      <c r="G197" s="62">
        <f t="shared" si="30"/>
      </c>
    </row>
    <row r="198" spans="2:7" ht="12.75">
      <c r="B198" s="61">
        <f t="shared" si="25"/>
      </c>
      <c r="C198" s="62">
        <f t="shared" si="26"/>
      </c>
      <c r="D198" s="63">
        <f t="shared" si="27"/>
      </c>
      <c r="E198" s="62">
        <f t="shared" si="28"/>
      </c>
      <c r="F198" s="62">
        <f t="shared" si="29"/>
      </c>
      <c r="G198" s="62">
        <f t="shared" si="30"/>
      </c>
    </row>
    <row r="199" spans="2:7" ht="12.75">
      <c r="B199" s="61">
        <f t="shared" si="25"/>
      </c>
      <c r="C199" s="62">
        <f t="shared" si="26"/>
      </c>
      <c r="D199" s="63">
        <f t="shared" si="27"/>
      </c>
      <c r="E199" s="62">
        <f t="shared" si="28"/>
      </c>
      <c r="F199" s="62">
        <f t="shared" si="29"/>
      </c>
      <c r="G199" s="62">
        <f t="shared" si="30"/>
      </c>
    </row>
    <row r="200" spans="2:7" ht="12.75">
      <c r="B200" s="61">
        <f t="shared" si="25"/>
      </c>
      <c r="C200" s="62">
        <f t="shared" si="26"/>
      </c>
      <c r="D200" s="63">
        <f t="shared" si="27"/>
      </c>
      <c r="E200" s="62">
        <f t="shared" si="28"/>
      </c>
      <c r="F200" s="62">
        <f t="shared" si="29"/>
      </c>
      <c r="G200" s="62">
        <f t="shared" si="30"/>
      </c>
    </row>
    <row r="201" spans="2:7" ht="12.75">
      <c r="B201" s="61">
        <f t="shared" si="25"/>
      </c>
      <c r="C201" s="62">
        <f t="shared" si="26"/>
      </c>
      <c r="D201" s="63">
        <f t="shared" si="27"/>
      </c>
      <c r="E201" s="62">
        <f t="shared" si="28"/>
      </c>
      <c r="F201" s="62">
        <f t="shared" si="29"/>
      </c>
      <c r="G201" s="62">
        <f t="shared" si="30"/>
      </c>
    </row>
    <row r="202" spans="2:7" ht="12.75">
      <c r="B202" s="61">
        <f t="shared" si="25"/>
      </c>
      <c r="C202" s="62">
        <f t="shared" si="26"/>
      </c>
      <c r="D202" s="63">
        <f t="shared" si="27"/>
      </c>
      <c r="E202" s="62">
        <f t="shared" si="28"/>
      </c>
      <c r="F202" s="62">
        <f t="shared" si="29"/>
      </c>
      <c r="G202" s="62">
        <f t="shared" si="30"/>
      </c>
    </row>
    <row r="203" spans="2:7" ht="12.75">
      <c r="B203" s="61">
        <f t="shared" si="25"/>
      </c>
      <c r="C203" s="62">
        <f t="shared" si="26"/>
      </c>
      <c r="D203" s="63">
        <f t="shared" si="27"/>
      </c>
      <c r="E203" s="62">
        <f t="shared" si="28"/>
      </c>
      <c r="F203" s="62">
        <f t="shared" si="29"/>
      </c>
      <c r="G203" s="62">
        <f t="shared" si="30"/>
      </c>
    </row>
    <row r="204" spans="2:7" ht="12.75">
      <c r="B204" s="61">
        <f t="shared" si="25"/>
      </c>
      <c r="C204" s="62">
        <f t="shared" si="26"/>
      </c>
      <c r="D204" s="63">
        <f t="shared" si="27"/>
      </c>
      <c r="E204" s="62">
        <f t="shared" si="28"/>
      </c>
      <c r="F204" s="62">
        <f t="shared" si="29"/>
      </c>
      <c r="G204" s="62">
        <f t="shared" si="30"/>
      </c>
    </row>
    <row r="205" spans="2:7" ht="12.75">
      <c r="B205" s="61">
        <f t="shared" si="25"/>
      </c>
      <c r="C205" s="62">
        <f t="shared" si="26"/>
      </c>
      <c r="D205" s="63">
        <f t="shared" si="27"/>
      </c>
      <c r="E205" s="62">
        <f t="shared" si="28"/>
      </c>
      <c r="F205" s="62">
        <f t="shared" si="29"/>
      </c>
      <c r="G205" s="62">
        <f t="shared" si="30"/>
      </c>
    </row>
    <row r="206" spans="2:7" ht="12.75">
      <c r="B206" s="61">
        <f aca="true" t="shared" si="31" ref="B206:B269">IF(B205&lt;$D$5*12,B205+1,"")</f>
      </c>
      <c r="C206" s="62">
        <f aca="true" t="shared" si="32" ref="C206:C269">IF(B206="","",-PMT($D$4/12,$D$5*12,$D$3))</f>
      </c>
      <c r="D206" s="63">
        <f t="shared" si="27"/>
      </c>
      <c r="E206" s="62">
        <f t="shared" si="28"/>
      </c>
      <c r="F206" s="62">
        <f t="shared" si="29"/>
      </c>
      <c r="G206" s="62">
        <f t="shared" si="30"/>
      </c>
    </row>
    <row r="207" spans="2:7" ht="12.75">
      <c r="B207" s="61">
        <f t="shared" si="31"/>
      </c>
      <c r="C207" s="62">
        <f t="shared" si="32"/>
      </c>
      <c r="D207" s="63">
        <f aca="true" t="shared" si="33" ref="D207:D270">IF(B207="","",$D$4/12*G206)</f>
      </c>
      <c r="E207" s="62">
        <f aca="true" t="shared" si="34" ref="E207:E270">IF(B207="","",C207-D207)</f>
      </c>
      <c r="F207" s="62">
        <f aca="true" t="shared" si="35" ref="F207:F270">IF(B207="","",E207+F206)</f>
      </c>
      <c r="G207" s="62">
        <f aca="true" t="shared" si="36" ref="G207:G270">IF(B207="","",$G$12-F207)</f>
      </c>
    </row>
    <row r="208" spans="2:7" ht="12.75">
      <c r="B208" s="61">
        <f t="shared" si="31"/>
      </c>
      <c r="C208" s="62">
        <f t="shared" si="32"/>
      </c>
      <c r="D208" s="63">
        <f t="shared" si="33"/>
      </c>
      <c r="E208" s="62">
        <f t="shared" si="34"/>
      </c>
      <c r="F208" s="62">
        <f t="shared" si="35"/>
      </c>
      <c r="G208" s="62">
        <f t="shared" si="36"/>
      </c>
    </row>
    <row r="209" spans="2:7" ht="12.75">
      <c r="B209" s="61">
        <f t="shared" si="31"/>
      </c>
      <c r="C209" s="62">
        <f t="shared" si="32"/>
      </c>
      <c r="D209" s="63">
        <f t="shared" si="33"/>
      </c>
      <c r="E209" s="62">
        <f t="shared" si="34"/>
      </c>
      <c r="F209" s="62">
        <f t="shared" si="35"/>
      </c>
      <c r="G209" s="62">
        <f t="shared" si="36"/>
      </c>
    </row>
    <row r="210" spans="2:7" ht="12.75">
      <c r="B210" s="61">
        <f t="shared" si="31"/>
      </c>
      <c r="C210" s="62">
        <f t="shared" si="32"/>
      </c>
      <c r="D210" s="63">
        <f t="shared" si="33"/>
      </c>
      <c r="E210" s="62">
        <f t="shared" si="34"/>
      </c>
      <c r="F210" s="62">
        <f t="shared" si="35"/>
      </c>
      <c r="G210" s="62">
        <f t="shared" si="36"/>
      </c>
    </row>
    <row r="211" spans="2:7" ht="12.75">
      <c r="B211" s="61">
        <f t="shared" si="31"/>
      </c>
      <c r="C211" s="62">
        <f t="shared" si="32"/>
      </c>
      <c r="D211" s="63">
        <f t="shared" si="33"/>
      </c>
      <c r="E211" s="62">
        <f t="shared" si="34"/>
      </c>
      <c r="F211" s="62">
        <f t="shared" si="35"/>
      </c>
      <c r="G211" s="62">
        <f t="shared" si="36"/>
      </c>
    </row>
    <row r="212" spans="2:7" ht="12.75">
      <c r="B212" s="61">
        <f t="shared" si="31"/>
      </c>
      <c r="C212" s="62">
        <f t="shared" si="32"/>
      </c>
      <c r="D212" s="63">
        <f t="shared" si="33"/>
      </c>
      <c r="E212" s="62">
        <f t="shared" si="34"/>
      </c>
      <c r="F212" s="62">
        <f t="shared" si="35"/>
      </c>
      <c r="G212" s="62">
        <f t="shared" si="36"/>
      </c>
    </row>
    <row r="213" spans="2:7" ht="12.75">
      <c r="B213" s="61">
        <f t="shared" si="31"/>
      </c>
      <c r="C213" s="62">
        <f t="shared" si="32"/>
      </c>
      <c r="D213" s="63">
        <f t="shared" si="33"/>
      </c>
      <c r="E213" s="62">
        <f t="shared" si="34"/>
      </c>
      <c r="F213" s="62">
        <f t="shared" si="35"/>
      </c>
      <c r="G213" s="62">
        <f t="shared" si="36"/>
      </c>
    </row>
    <row r="214" spans="2:7" ht="12.75">
      <c r="B214" s="61">
        <f t="shared" si="31"/>
      </c>
      <c r="C214" s="62">
        <f t="shared" si="32"/>
      </c>
      <c r="D214" s="63">
        <f t="shared" si="33"/>
      </c>
      <c r="E214" s="62">
        <f t="shared" si="34"/>
      </c>
      <c r="F214" s="62">
        <f t="shared" si="35"/>
      </c>
      <c r="G214" s="62">
        <f t="shared" si="36"/>
      </c>
    </row>
    <row r="215" spans="2:7" ht="12.75">
      <c r="B215" s="61">
        <f t="shared" si="31"/>
      </c>
      <c r="C215" s="62">
        <f t="shared" si="32"/>
      </c>
      <c r="D215" s="63">
        <f t="shared" si="33"/>
      </c>
      <c r="E215" s="62">
        <f t="shared" si="34"/>
      </c>
      <c r="F215" s="62">
        <f t="shared" si="35"/>
      </c>
      <c r="G215" s="62">
        <f t="shared" si="36"/>
      </c>
    </row>
    <row r="216" spans="2:7" ht="12.75">
      <c r="B216" s="61">
        <f t="shared" si="31"/>
      </c>
      <c r="C216" s="62">
        <f t="shared" si="32"/>
      </c>
      <c r="D216" s="63">
        <f t="shared" si="33"/>
      </c>
      <c r="E216" s="62">
        <f t="shared" si="34"/>
      </c>
      <c r="F216" s="62">
        <f t="shared" si="35"/>
      </c>
      <c r="G216" s="62">
        <f t="shared" si="36"/>
      </c>
    </row>
    <row r="217" spans="2:7" ht="12.75">
      <c r="B217" s="61">
        <f t="shared" si="31"/>
      </c>
      <c r="C217" s="62">
        <f t="shared" si="32"/>
      </c>
      <c r="D217" s="63">
        <f t="shared" si="33"/>
      </c>
      <c r="E217" s="62">
        <f t="shared" si="34"/>
      </c>
      <c r="F217" s="62">
        <f t="shared" si="35"/>
      </c>
      <c r="G217" s="62">
        <f t="shared" si="36"/>
      </c>
    </row>
    <row r="218" spans="2:7" ht="12.75">
      <c r="B218" s="61">
        <f t="shared" si="31"/>
      </c>
      <c r="C218" s="62">
        <f t="shared" si="32"/>
      </c>
      <c r="D218" s="63">
        <f t="shared" si="33"/>
      </c>
      <c r="E218" s="62">
        <f t="shared" si="34"/>
      </c>
      <c r="F218" s="62">
        <f t="shared" si="35"/>
      </c>
      <c r="G218" s="62">
        <f t="shared" si="36"/>
      </c>
    </row>
    <row r="219" spans="2:7" ht="12.75">
      <c r="B219" s="61">
        <f t="shared" si="31"/>
      </c>
      <c r="C219" s="62">
        <f t="shared" si="32"/>
      </c>
      <c r="D219" s="63">
        <f t="shared" si="33"/>
      </c>
      <c r="E219" s="62">
        <f t="shared" si="34"/>
      </c>
      <c r="F219" s="62">
        <f t="shared" si="35"/>
      </c>
      <c r="G219" s="62">
        <f t="shared" si="36"/>
      </c>
    </row>
    <row r="220" spans="2:7" ht="12.75">
      <c r="B220" s="61">
        <f t="shared" si="31"/>
      </c>
      <c r="C220" s="62">
        <f t="shared" si="32"/>
      </c>
      <c r="D220" s="63">
        <f t="shared" si="33"/>
      </c>
      <c r="E220" s="62">
        <f t="shared" si="34"/>
      </c>
      <c r="F220" s="62">
        <f t="shared" si="35"/>
      </c>
      <c r="G220" s="62">
        <f t="shared" si="36"/>
      </c>
    </row>
    <row r="221" spans="2:7" ht="12.75">
      <c r="B221" s="61">
        <f t="shared" si="31"/>
      </c>
      <c r="C221" s="62">
        <f t="shared" si="32"/>
      </c>
      <c r="D221" s="63">
        <f t="shared" si="33"/>
      </c>
      <c r="E221" s="62">
        <f t="shared" si="34"/>
      </c>
      <c r="F221" s="62">
        <f t="shared" si="35"/>
      </c>
      <c r="G221" s="62">
        <f t="shared" si="36"/>
      </c>
    </row>
    <row r="222" spans="2:7" ht="12.75">
      <c r="B222" s="61">
        <f t="shared" si="31"/>
      </c>
      <c r="C222" s="62">
        <f t="shared" si="32"/>
      </c>
      <c r="D222" s="63">
        <f t="shared" si="33"/>
      </c>
      <c r="E222" s="62">
        <f t="shared" si="34"/>
      </c>
      <c r="F222" s="62">
        <f t="shared" si="35"/>
      </c>
      <c r="G222" s="62">
        <f t="shared" si="36"/>
      </c>
    </row>
    <row r="223" spans="2:7" ht="12.75">
      <c r="B223" s="61">
        <f t="shared" si="31"/>
      </c>
      <c r="C223" s="62">
        <f t="shared" si="32"/>
      </c>
      <c r="D223" s="63">
        <f t="shared" si="33"/>
      </c>
      <c r="E223" s="62">
        <f t="shared" si="34"/>
      </c>
      <c r="F223" s="62">
        <f t="shared" si="35"/>
      </c>
      <c r="G223" s="62">
        <f t="shared" si="36"/>
      </c>
    </row>
    <row r="224" spans="2:7" ht="12.75">
      <c r="B224" s="61">
        <f t="shared" si="31"/>
      </c>
      <c r="C224" s="62">
        <f t="shared" si="32"/>
      </c>
      <c r="D224" s="63">
        <f t="shared" si="33"/>
      </c>
      <c r="E224" s="62">
        <f t="shared" si="34"/>
      </c>
      <c r="F224" s="62">
        <f t="shared" si="35"/>
      </c>
      <c r="G224" s="62">
        <f t="shared" si="36"/>
      </c>
    </row>
    <row r="225" spans="2:7" ht="12.75">
      <c r="B225" s="61">
        <f t="shared" si="31"/>
      </c>
      <c r="C225" s="62">
        <f t="shared" si="32"/>
      </c>
      <c r="D225" s="63">
        <f t="shared" si="33"/>
      </c>
      <c r="E225" s="62">
        <f t="shared" si="34"/>
      </c>
      <c r="F225" s="62">
        <f t="shared" si="35"/>
      </c>
      <c r="G225" s="62">
        <f t="shared" si="36"/>
      </c>
    </row>
    <row r="226" spans="2:7" ht="12.75">
      <c r="B226" s="61">
        <f t="shared" si="31"/>
      </c>
      <c r="C226" s="62">
        <f t="shared" si="32"/>
      </c>
      <c r="D226" s="63">
        <f t="shared" si="33"/>
      </c>
      <c r="E226" s="62">
        <f t="shared" si="34"/>
      </c>
      <c r="F226" s="62">
        <f t="shared" si="35"/>
      </c>
      <c r="G226" s="62">
        <f t="shared" si="36"/>
      </c>
    </row>
    <row r="227" spans="2:7" ht="12.75">
      <c r="B227" s="61">
        <f t="shared" si="31"/>
      </c>
      <c r="C227" s="62">
        <f t="shared" si="32"/>
      </c>
      <c r="D227" s="63">
        <f t="shared" si="33"/>
      </c>
      <c r="E227" s="62">
        <f t="shared" si="34"/>
      </c>
      <c r="F227" s="62">
        <f t="shared" si="35"/>
      </c>
      <c r="G227" s="62">
        <f t="shared" si="36"/>
      </c>
    </row>
    <row r="228" spans="2:7" ht="12.75">
      <c r="B228" s="61">
        <f t="shared" si="31"/>
      </c>
      <c r="C228" s="62">
        <f t="shared" si="32"/>
      </c>
      <c r="D228" s="63">
        <f t="shared" si="33"/>
      </c>
      <c r="E228" s="62">
        <f t="shared" si="34"/>
      </c>
      <c r="F228" s="62">
        <f t="shared" si="35"/>
      </c>
      <c r="G228" s="62">
        <f t="shared" si="36"/>
      </c>
    </row>
    <row r="229" spans="2:7" ht="12.75">
      <c r="B229" s="61">
        <f t="shared" si="31"/>
      </c>
      <c r="C229" s="62">
        <f t="shared" si="32"/>
      </c>
      <c r="D229" s="63">
        <f t="shared" si="33"/>
      </c>
      <c r="E229" s="62">
        <f t="shared" si="34"/>
      </c>
      <c r="F229" s="62">
        <f t="shared" si="35"/>
      </c>
      <c r="G229" s="62">
        <f t="shared" si="36"/>
      </c>
    </row>
    <row r="230" spans="2:7" ht="12.75">
      <c r="B230" s="61">
        <f t="shared" si="31"/>
      </c>
      <c r="C230" s="62">
        <f t="shared" si="32"/>
      </c>
      <c r="D230" s="63">
        <f t="shared" si="33"/>
      </c>
      <c r="E230" s="62">
        <f t="shared" si="34"/>
      </c>
      <c r="F230" s="62">
        <f t="shared" si="35"/>
      </c>
      <c r="G230" s="62">
        <f t="shared" si="36"/>
      </c>
    </row>
    <row r="231" spans="2:7" ht="12.75">
      <c r="B231" s="61">
        <f t="shared" si="31"/>
      </c>
      <c r="C231" s="62">
        <f t="shared" si="32"/>
      </c>
      <c r="D231" s="63">
        <f t="shared" si="33"/>
      </c>
      <c r="E231" s="62">
        <f t="shared" si="34"/>
      </c>
      <c r="F231" s="62">
        <f t="shared" si="35"/>
      </c>
      <c r="G231" s="62">
        <f t="shared" si="36"/>
      </c>
    </row>
    <row r="232" spans="2:7" ht="12.75">
      <c r="B232" s="61">
        <f t="shared" si="31"/>
      </c>
      <c r="C232" s="62">
        <f t="shared" si="32"/>
      </c>
      <c r="D232" s="63">
        <f t="shared" si="33"/>
      </c>
      <c r="E232" s="62">
        <f t="shared" si="34"/>
      </c>
      <c r="F232" s="62">
        <f t="shared" si="35"/>
      </c>
      <c r="G232" s="62">
        <f t="shared" si="36"/>
      </c>
    </row>
    <row r="233" spans="2:7" ht="12.75">
      <c r="B233" s="61">
        <f t="shared" si="31"/>
      </c>
      <c r="C233" s="62">
        <f t="shared" si="32"/>
      </c>
      <c r="D233" s="63">
        <f t="shared" si="33"/>
      </c>
      <c r="E233" s="62">
        <f t="shared" si="34"/>
      </c>
      <c r="F233" s="62">
        <f t="shared" si="35"/>
      </c>
      <c r="G233" s="62">
        <f t="shared" si="36"/>
      </c>
    </row>
    <row r="234" spans="2:7" ht="12.75">
      <c r="B234" s="61">
        <f t="shared" si="31"/>
      </c>
      <c r="C234" s="62">
        <f t="shared" si="32"/>
      </c>
      <c r="D234" s="63">
        <f t="shared" si="33"/>
      </c>
      <c r="E234" s="62">
        <f t="shared" si="34"/>
      </c>
      <c r="F234" s="62">
        <f t="shared" si="35"/>
      </c>
      <c r="G234" s="62">
        <f t="shared" si="36"/>
      </c>
    </row>
    <row r="235" spans="2:7" ht="12.75">
      <c r="B235" s="61">
        <f t="shared" si="31"/>
      </c>
      <c r="C235" s="62">
        <f t="shared" si="32"/>
      </c>
      <c r="D235" s="63">
        <f t="shared" si="33"/>
      </c>
      <c r="E235" s="62">
        <f t="shared" si="34"/>
      </c>
      <c r="F235" s="62">
        <f t="shared" si="35"/>
      </c>
      <c r="G235" s="62">
        <f t="shared" si="36"/>
      </c>
    </row>
    <row r="236" spans="2:7" ht="12.75">
      <c r="B236" s="61">
        <f t="shared" si="31"/>
      </c>
      <c r="C236" s="62">
        <f t="shared" si="32"/>
      </c>
      <c r="D236" s="63">
        <f t="shared" si="33"/>
      </c>
      <c r="E236" s="62">
        <f t="shared" si="34"/>
      </c>
      <c r="F236" s="62">
        <f t="shared" si="35"/>
      </c>
      <c r="G236" s="62">
        <f t="shared" si="36"/>
      </c>
    </row>
    <row r="237" spans="2:7" ht="12.75">
      <c r="B237" s="61">
        <f t="shared" si="31"/>
      </c>
      <c r="C237" s="62">
        <f t="shared" si="32"/>
      </c>
      <c r="D237" s="63">
        <f t="shared" si="33"/>
      </c>
      <c r="E237" s="62">
        <f t="shared" si="34"/>
      </c>
      <c r="F237" s="62">
        <f t="shared" si="35"/>
      </c>
      <c r="G237" s="62">
        <f t="shared" si="36"/>
      </c>
    </row>
    <row r="238" spans="2:7" ht="12.75">
      <c r="B238" s="61">
        <f t="shared" si="31"/>
      </c>
      <c r="C238" s="62">
        <f t="shared" si="32"/>
      </c>
      <c r="D238" s="63">
        <f t="shared" si="33"/>
      </c>
      <c r="E238" s="62">
        <f t="shared" si="34"/>
      </c>
      <c r="F238" s="62">
        <f t="shared" si="35"/>
      </c>
      <c r="G238" s="62">
        <f t="shared" si="36"/>
      </c>
    </row>
    <row r="239" spans="2:7" ht="12.75">
      <c r="B239" s="61">
        <f t="shared" si="31"/>
      </c>
      <c r="C239" s="62">
        <f t="shared" si="32"/>
      </c>
      <c r="D239" s="63">
        <f t="shared" si="33"/>
      </c>
      <c r="E239" s="62">
        <f t="shared" si="34"/>
      </c>
      <c r="F239" s="62">
        <f t="shared" si="35"/>
      </c>
      <c r="G239" s="62">
        <f t="shared" si="36"/>
      </c>
    </row>
    <row r="240" spans="2:7" ht="12.75">
      <c r="B240" s="61">
        <f t="shared" si="31"/>
      </c>
      <c r="C240" s="62">
        <f t="shared" si="32"/>
      </c>
      <c r="D240" s="63">
        <f t="shared" si="33"/>
      </c>
      <c r="E240" s="62">
        <f t="shared" si="34"/>
      </c>
      <c r="F240" s="62">
        <f t="shared" si="35"/>
      </c>
      <c r="G240" s="62">
        <f t="shared" si="36"/>
      </c>
    </row>
    <row r="241" spans="2:7" ht="12.75">
      <c r="B241" s="61">
        <f t="shared" si="31"/>
      </c>
      <c r="C241" s="62">
        <f t="shared" si="32"/>
      </c>
      <c r="D241" s="63">
        <f t="shared" si="33"/>
      </c>
      <c r="E241" s="62">
        <f t="shared" si="34"/>
      </c>
      <c r="F241" s="62">
        <f t="shared" si="35"/>
      </c>
      <c r="G241" s="62">
        <f t="shared" si="36"/>
      </c>
    </row>
    <row r="242" spans="2:7" ht="12.75">
      <c r="B242" s="61">
        <f t="shared" si="31"/>
      </c>
      <c r="C242" s="62">
        <f t="shared" si="32"/>
      </c>
      <c r="D242" s="63">
        <f t="shared" si="33"/>
      </c>
      <c r="E242" s="62">
        <f t="shared" si="34"/>
      </c>
      <c r="F242" s="62">
        <f t="shared" si="35"/>
      </c>
      <c r="G242" s="62">
        <f t="shared" si="36"/>
      </c>
    </row>
    <row r="243" spans="2:7" ht="12.75">
      <c r="B243" s="61">
        <f t="shared" si="31"/>
      </c>
      <c r="C243" s="62">
        <f t="shared" si="32"/>
      </c>
      <c r="D243" s="63">
        <f t="shared" si="33"/>
      </c>
      <c r="E243" s="62">
        <f t="shared" si="34"/>
      </c>
      <c r="F243" s="62">
        <f t="shared" si="35"/>
      </c>
      <c r="G243" s="62">
        <f t="shared" si="36"/>
      </c>
    </row>
    <row r="244" spans="2:7" ht="12.75">
      <c r="B244" s="61">
        <f t="shared" si="31"/>
      </c>
      <c r="C244" s="62">
        <f t="shared" si="32"/>
      </c>
      <c r="D244" s="63">
        <f t="shared" si="33"/>
      </c>
      <c r="E244" s="62">
        <f t="shared" si="34"/>
      </c>
      <c r="F244" s="62">
        <f t="shared" si="35"/>
      </c>
      <c r="G244" s="62">
        <f t="shared" si="36"/>
      </c>
    </row>
    <row r="245" spans="2:7" ht="12.75">
      <c r="B245" s="61">
        <f t="shared" si="31"/>
      </c>
      <c r="C245" s="62">
        <f t="shared" si="32"/>
      </c>
      <c r="D245" s="63">
        <f t="shared" si="33"/>
      </c>
      <c r="E245" s="62">
        <f t="shared" si="34"/>
      </c>
      <c r="F245" s="62">
        <f t="shared" si="35"/>
      </c>
      <c r="G245" s="62">
        <f t="shared" si="36"/>
      </c>
    </row>
    <row r="246" spans="2:7" ht="12.75">
      <c r="B246" s="61">
        <f t="shared" si="31"/>
      </c>
      <c r="C246" s="62">
        <f t="shared" si="32"/>
      </c>
      <c r="D246" s="63">
        <f t="shared" si="33"/>
      </c>
      <c r="E246" s="62">
        <f t="shared" si="34"/>
      </c>
      <c r="F246" s="62">
        <f t="shared" si="35"/>
      </c>
      <c r="G246" s="62">
        <f t="shared" si="36"/>
      </c>
    </row>
    <row r="247" spans="2:7" ht="12.75">
      <c r="B247" s="61">
        <f t="shared" si="31"/>
      </c>
      <c r="C247" s="62">
        <f t="shared" si="32"/>
      </c>
      <c r="D247" s="63">
        <f t="shared" si="33"/>
      </c>
      <c r="E247" s="62">
        <f t="shared" si="34"/>
      </c>
      <c r="F247" s="62">
        <f t="shared" si="35"/>
      </c>
      <c r="G247" s="62">
        <f t="shared" si="36"/>
      </c>
    </row>
    <row r="248" spans="2:7" ht="12.75">
      <c r="B248" s="61">
        <f t="shared" si="31"/>
      </c>
      <c r="C248" s="62">
        <f t="shared" si="32"/>
      </c>
      <c r="D248" s="63">
        <f t="shared" si="33"/>
      </c>
      <c r="E248" s="62">
        <f t="shared" si="34"/>
      </c>
      <c r="F248" s="62">
        <f t="shared" si="35"/>
      </c>
      <c r="G248" s="62">
        <f t="shared" si="36"/>
      </c>
    </row>
    <row r="249" spans="2:7" ht="12.75">
      <c r="B249" s="61">
        <f t="shared" si="31"/>
      </c>
      <c r="C249" s="62">
        <f t="shared" si="32"/>
      </c>
      <c r="D249" s="63">
        <f t="shared" si="33"/>
      </c>
      <c r="E249" s="62">
        <f t="shared" si="34"/>
      </c>
      <c r="F249" s="62">
        <f t="shared" si="35"/>
      </c>
      <c r="G249" s="62">
        <f t="shared" si="36"/>
      </c>
    </row>
    <row r="250" spans="2:7" ht="12.75">
      <c r="B250" s="61">
        <f t="shared" si="31"/>
      </c>
      <c r="C250" s="62">
        <f t="shared" si="32"/>
      </c>
      <c r="D250" s="63">
        <f t="shared" si="33"/>
      </c>
      <c r="E250" s="62">
        <f t="shared" si="34"/>
      </c>
      <c r="F250" s="62">
        <f t="shared" si="35"/>
      </c>
      <c r="G250" s="62">
        <f t="shared" si="36"/>
      </c>
    </row>
    <row r="251" spans="2:7" ht="12.75">
      <c r="B251" s="61">
        <f t="shared" si="31"/>
      </c>
      <c r="C251" s="62">
        <f t="shared" si="32"/>
      </c>
      <c r="D251" s="63">
        <f t="shared" si="33"/>
      </c>
      <c r="E251" s="62">
        <f t="shared" si="34"/>
      </c>
      <c r="F251" s="62">
        <f t="shared" si="35"/>
      </c>
      <c r="G251" s="62">
        <f t="shared" si="36"/>
      </c>
    </row>
    <row r="252" spans="2:7" ht="12.75">
      <c r="B252" s="61">
        <f t="shared" si="31"/>
      </c>
      <c r="C252" s="62">
        <f t="shared" si="32"/>
      </c>
      <c r="D252" s="63">
        <f t="shared" si="33"/>
      </c>
      <c r="E252" s="62">
        <f t="shared" si="34"/>
      </c>
      <c r="F252" s="62">
        <f t="shared" si="35"/>
      </c>
      <c r="G252" s="62">
        <f t="shared" si="36"/>
      </c>
    </row>
    <row r="253" spans="2:7" ht="12.75">
      <c r="B253" s="61">
        <f t="shared" si="31"/>
      </c>
      <c r="C253" s="62">
        <f t="shared" si="32"/>
      </c>
      <c r="D253" s="63">
        <f t="shared" si="33"/>
      </c>
      <c r="E253" s="62">
        <f t="shared" si="34"/>
      </c>
      <c r="F253" s="62">
        <f t="shared" si="35"/>
      </c>
      <c r="G253" s="62">
        <f t="shared" si="36"/>
      </c>
    </row>
    <row r="254" spans="2:7" ht="12.75">
      <c r="B254" s="61">
        <f t="shared" si="31"/>
      </c>
      <c r="C254" s="62">
        <f t="shared" si="32"/>
      </c>
      <c r="D254" s="63">
        <f t="shared" si="33"/>
      </c>
      <c r="E254" s="62">
        <f t="shared" si="34"/>
      </c>
      <c r="F254" s="62">
        <f t="shared" si="35"/>
      </c>
      <c r="G254" s="62">
        <f t="shared" si="36"/>
      </c>
    </row>
    <row r="255" spans="2:7" ht="12.75">
      <c r="B255" s="61">
        <f t="shared" si="31"/>
      </c>
      <c r="C255" s="62">
        <f t="shared" si="32"/>
      </c>
      <c r="D255" s="63">
        <f t="shared" si="33"/>
      </c>
      <c r="E255" s="62">
        <f t="shared" si="34"/>
      </c>
      <c r="F255" s="62">
        <f t="shared" si="35"/>
      </c>
      <c r="G255" s="62">
        <f t="shared" si="36"/>
      </c>
    </row>
    <row r="256" spans="2:7" ht="12.75">
      <c r="B256" s="61">
        <f t="shared" si="31"/>
      </c>
      <c r="C256" s="62">
        <f t="shared" si="32"/>
      </c>
      <c r="D256" s="63">
        <f t="shared" si="33"/>
      </c>
      <c r="E256" s="62">
        <f t="shared" si="34"/>
      </c>
      <c r="F256" s="62">
        <f t="shared" si="35"/>
      </c>
      <c r="G256" s="62">
        <f t="shared" si="36"/>
      </c>
    </row>
    <row r="257" spans="2:7" ht="12.75">
      <c r="B257" s="61">
        <f t="shared" si="31"/>
      </c>
      <c r="C257" s="62">
        <f t="shared" si="32"/>
      </c>
      <c r="D257" s="63">
        <f t="shared" si="33"/>
      </c>
      <c r="E257" s="62">
        <f t="shared" si="34"/>
      </c>
      <c r="F257" s="62">
        <f t="shared" si="35"/>
      </c>
      <c r="G257" s="62">
        <f t="shared" si="36"/>
      </c>
    </row>
    <row r="258" spans="2:7" ht="12.75">
      <c r="B258" s="61">
        <f t="shared" si="31"/>
      </c>
      <c r="C258" s="62">
        <f t="shared" si="32"/>
      </c>
      <c r="D258" s="63">
        <f t="shared" si="33"/>
      </c>
      <c r="E258" s="62">
        <f t="shared" si="34"/>
      </c>
      <c r="F258" s="62">
        <f t="shared" si="35"/>
      </c>
      <c r="G258" s="62">
        <f t="shared" si="36"/>
      </c>
    </row>
    <row r="259" spans="2:7" ht="12.75">
      <c r="B259" s="61">
        <f t="shared" si="31"/>
      </c>
      <c r="C259" s="62">
        <f t="shared" si="32"/>
      </c>
      <c r="D259" s="63">
        <f t="shared" si="33"/>
      </c>
      <c r="E259" s="62">
        <f t="shared" si="34"/>
      </c>
      <c r="F259" s="62">
        <f t="shared" si="35"/>
      </c>
      <c r="G259" s="62">
        <f t="shared" si="36"/>
      </c>
    </row>
    <row r="260" spans="2:7" ht="12.75">
      <c r="B260" s="61">
        <f t="shared" si="31"/>
      </c>
      <c r="C260" s="62">
        <f t="shared" si="32"/>
      </c>
      <c r="D260" s="63">
        <f t="shared" si="33"/>
      </c>
      <c r="E260" s="62">
        <f t="shared" si="34"/>
      </c>
      <c r="F260" s="62">
        <f t="shared" si="35"/>
      </c>
      <c r="G260" s="62">
        <f t="shared" si="36"/>
      </c>
    </row>
    <row r="261" spans="2:7" ht="12.75">
      <c r="B261" s="61">
        <f t="shared" si="31"/>
      </c>
      <c r="C261" s="62">
        <f t="shared" si="32"/>
      </c>
      <c r="D261" s="63">
        <f t="shared" si="33"/>
      </c>
      <c r="E261" s="62">
        <f t="shared" si="34"/>
      </c>
      <c r="F261" s="62">
        <f t="shared" si="35"/>
      </c>
      <c r="G261" s="62">
        <f t="shared" si="36"/>
      </c>
    </row>
    <row r="262" spans="2:7" ht="12.75">
      <c r="B262" s="61">
        <f t="shared" si="31"/>
      </c>
      <c r="C262" s="62">
        <f t="shared" si="32"/>
      </c>
      <c r="D262" s="63">
        <f t="shared" si="33"/>
      </c>
      <c r="E262" s="62">
        <f t="shared" si="34"/>
      </c>
      <c r="F262" s="62">
        <f t="shared" si="35"/>
      </c>
      <c r="G262" s="62">
        <f t="shared" si="36"/>
      </c>
    </row>
    <row r="263" spans="2:7" ht="12.75">
      <c r="B263" s="61">
        <f t="shared" si="31"/>
      </c>
      <c r="C263" s="62">
        <f t="shared" si="32"/>
      </c>
      <c r="D263" s="63">
        <f t="shared" si="33"/>
      </c>
      <c r="E263" s="62">
        <f t="shared" si="34"/>
      </c>
      <c r="F263" s="62">
        <f t="shared" si="35"/>
      </c>
      <c r="G263" s="62">
        <f t="shared" si="36"/>
      </c>
    </row>
    <row r="264" spans="2:7" ht="12.75">
      <c r="B264" s="61">
        <f t="shared" si="31"/>
      </c>
      <c r="C264" s="62">
        <f t="shared" si="32"/>
      </c>
      <c r="D264" s="63">
        <f t="shared" si="33"/>
      </c>
      <c r="E264" s="62">
        <f t="shared" si="34"/>
      </c>
      <c r="F264" s="62">
        <f t="shared" si="35"/>
      </c>
      <c r="G264" s="62">
        <f t="shared" si="36"/>
      </c>
    </row>
    <row r="265" spans="2:7" ht="12.75">
      <c r="B265" s="61">
        <f t="shared" si="31"/>
      </c>
      <c r="C265" s="62">
        <f t="shared" si="32"/>
      </c>
      <c r="D265" s="63">
        <f t="shared" si="33"/>
      </c>
      <c r="E265" s="62">
        <f t="shared" si="34"/>
      </c>
      <c r="F265" s="62">
        <f t="shared" si="35"/>
      </c>
      <c r="G265" s="62">
        <f t="shared" si="36"/>
      </c>
    </row>
    <row r="266" spans="2:7" ht="12.75">
      <c r="B266" s="61">
        <f t="shared" si="31"/>
      </c>
      <c r="C266" s="62">
        <f t="shared" si="32"/>
      </c>
      <c r="D266" s="63">
        <f t="shared" si="33"/>
      </c>
      <c r="E266" s="62">
        <f t="shared" si="34"/>
      </c>
      <c r="F266" s="62">
        <f t="shared" si="35"/>
      </c>
      <c r="G266" s="62">
        <f t="shared" si="36"/>
      </c>
    </row>
    <row r="267" spans="2:7" ht="12.75">
      <c r="B267" s="61">
        <f t="shared" si="31"/>
      </c>
      <c r="C267" s="62">
        <f t="shared" si="32"/>
      </c>
      <c r="D267" s="63">
        <f t="shared" si="33"/>
      </c>
      <c r="E267" s="62">
        <f t="shared" si="34"/>
      </c>
      <c r="F267" s="62">
        <f t="shared" si="35"/>
      </c>
      <c r="G267" s="62">
        <f t="shared" si="36"/>
      </c>
    </row>
    <row r="268" spans="2:7" ht="12.75">
      <c r="B268" s="61">
        <f t="shared" si="31"/>
      </c>
      <c r="C268" s="62">
        <f t="shared" si="32"/>
      </c>
      <c r="D268" s="63">
        <f t="shared" si="33"/>
      </c>
      <c r="E268" s="62">
        <f t="shared" si="34"/>
      </c>
      <c r="F268" s="62">
        <f t="shared" si="35"/>
      </c>
      <c r="G268" s="62">
        <f t="shared" si="36"/>
      </c>
    </row>
    <row r="269" spans="2:7" ht="12.75">
      <c r="B269" s="61">
        <f t="shared" si="31"/>
      </c>
      <c r="C269" s="62">
        <f t="shared" si="32"/>
      </c>
      <c r="D269" s="63">
        <f t="shared" si="33"/>
      </c>
      <c r="E269" s="62">
        <f t="shared" si="34"/>
      </c>
      <c r="F269" s="62">
        <f t="shared" si="35"/>
      </c>
      <c r="G269" s="62">
        <f t="shared" si="36"/>
      </c>
    </row>
    <row r="270" spans="2:7" ht="12.75">
      <c r="B270" s="61">
        <f aca="true" t="shared" si="37" ref="B270:B333">IF(B269&lt;$D$5*12,B269+1,"")</f>
      </c>
      <c r="C270" s="62">
        <f aca="true" t="shared" si="38" ref="C270:C333">IF(B270="","",-PMT($D$4/12,$D$5*12,$D$3))</f>
      </c>
      <c r="D270" s="63">
        <f t="shared" si="33"/>
      </c>
      <c r="E270" s="62">
        <f t="shared" si="34"/>
      </c>
      <c r="F270" s="62">
        <f t="shared" si="35"/>
      </c>
      <c r="G270" s="62">
        <f t="shared" si="36"/>
      </c>
    </row>
    <row r="271" spans="2:7" ht="12.75">
      <c r="B271" s="61">
        <f t="shared" si="37"/>
      </c>
      <c r="C271" s="62">
        <f t="shared" si="38"/>
      </c>
      <c r="D271" s="63">
        <f aca="true" t="shared" si="39" ref="D271:D334">IF(B271="","",$D$4/12*G270)</f>
      </c>
      <c r="E271" s="62">
        <f aca="true" t="shared" si="40" ref="E271:E334">IF(B271="","",C271-D271)</f>
      </c>
      <c r="F271" s="62">
        <f aca="true" t="shared" si="41" ref="F271:F334">IF(B271="","",E271+F270)</f>
      </c>
      <c r="G271" s="62">
        <f aca="true" t="shared" si="42" ref="G271:G334">IF(B271="","",$G$12-F271)</f>
      </c>
    </row>
    <row r="272" spans="2:7" ht="12.75">
      <c r="B272" s="61">
        <f t="shared" si="37"/>
      </c>
      <c r="C272" s="62">
        <f t="shared" si="38"/>
      </c>
      <c r="D272" s="63">
        <f t="shared" si="39"/>
      </c>
      <c r="E272" s="62">
        <f t="shared" si="40"/>
      </c>
      <c r="F272" s="62">
        <f t="shared" si="41"/>
      </c>
      <c r="G272" s="62">
        <f t="shared" si="42"/>
      </c>
    </row>
    <row r="273" spans="2:7" ht="12.75">
      <c r="B273" s="61">
        <f t="shared" si="37"/>
      </c>
      <c r="C273" s="62">
        <f t="shared" si="38"/>
      </c>
      <c r="D273" s="63">
        <f t="shared" si="39"/>
      </c>
      <c r="E273" s="62">
        <f t="shared" si="40"/>
      </c>
      <c r="F273" s="62">
        <f t="shared" si="41"/>
      </c>
      <c r="G273" s="62">
        <f t="shared" si="42"/>
      </c>
    </row>
    <row r="274" spans="2:7" ht="12.75">
      <c r="B274" s="61">
        <f t="shared" si="37"/>
      </c>
      <c r="C274" s="62">
        <f t="shared" si="38"/>
      </c>
      <c r="D274" s="63">
        <f t="shared" si="39"/>
      </c>
      <c r="E274" s="62">
        <f t="shared" si="40"/>
      </c>
      <c r="F274" s="62">
        <f t="shared" si="41"/>
      </c>
      <c r="G274" s="62">
        <f t="shared" si="42"/>
      </c>
    </row>
    <row r="275" spans="2:7" ht="12.75">
      <c r="B275" s="61">
        <f t="shared" si="37"/>
      </c>
      <c r="C275" s="62">
        <f t="shared" si="38"/>
      </c>
      <c r="D275" s="63">
        <f t="shared" si="39"/>
      </c>
      <c r="E275" s="62">
        <f t="shared" si="40"/>
      </c>
      <c r="F275" s="62">
        <f t="shared" si="41"/>
      </c>
      <c r="G275" s="62">
        <f t="shared" si="42"/>
      </c>
    </row>
    <row r="276" spans="2:7" ht="12.75">
      <c r="B276" s="61">
        <f t="shared" si="37"/>
      </c>
      <c r="C276" s="62">
        <f t="shared" si="38"/>
      </c>
      <c r="D276" s="63">
        <f t="shared" si="39"/>
      </c>
      <c r="E276" s="62">
        <f t="shared" si="40"/>
      </c>
      <c r="F276" s="62">
        <f t="shared" si="41"/>
      </c>
      <c r="G276" s="62">
        <f t="shared" si="42"/>
      </c>
    </row>
    <row r="277" spans="2:7" ht="12.75">
      <c r="B277" s="61">
        <f t="shared" si="37"/>
      </c>
      <c r="C277" s="62">
        <f t="shared" si="38"/>
      </c>
      <c r="D277" s="63">
        <f t="shared" si="39"/>
      </c>
      <c r="E277" s="62">
        <f t="shared" si="40"/>
      </c>
      <c r="F277" s="62">
        <f t="shared" si="41"/>
      </c>
      <c r="G277" s="62">
        <f t="shared" si="42"/>
      </c>
    </row>
    <row r="278" spans="2:7" ht="12.75">
      <c r="B278" s="61">
        <f t="shared" si="37"/>
      </c>
      <c r="C278" s="62">
        <f t="shared" si="38"/>
      </c>
      <c r="D278" s="63">
        <f t="shared" si="39"/>
      </c>
      <c r="E278" s="62">
        <f t="shared" si="40"/>
      </c>
      <c r="F278" s="62">
        <f t="shared" si="41"/>
      </c>
      <c r="G278" s="62">
        <f t="shared" si="42"/>
      </c>
    </row>
    <row r="279" spans="2:7" ht="12.75">
      <c r="B279" s="61">
        <f t="shared" si="37"/>
      </c>
      <c r="C279" s="62">
        <f t="shared" si="38"/>
      </c>
      <c r="D279" s="63">
        <f t="shared" si="39"/>
      </c>
      <c r="E279" s="62">
        <f t="shared" si="40"/>
      </c>
      <c r="F279" s="62">
        <f t="shared" si="41"/>
      </c>
      <c r="G279" s="62">
        <f t="shared" si="42"/>
      </c>
    </row>
    <row r="280" spans="2:7" ht="12.75">
      <c r="B280" s="61">
        <f t="shared" si="37"/>
      </c>
      <c r="C280" s="62">
        <f t="shared" si="38"/>
      </c>
      <c r="D280" s="63">
        <f t="shared" si="39"/>
      </c>
      <c r="E280" s="62">
        <f t="shared" si="40"/>
      </c>
      <c r="F280" s="62">
        <f t="shared" si="41"/>
      </c>
      <c r="G280" s="62">
        <f t="shared" si="42"/>
      </c>
    </row>
    <row r="281" spans="2:7" ht="12.75">
      <c r="B281" s="61">
        <f t="shared" si="37"/>
      </c>
      <c r="C281" s="62">
        <f t="shared" si="38"/>
      </c>
      <c r="D281" s="63">
        <f t="shared" si="39"/>
      </c>
      <c r="E281" s="62">
        <f t="shared" si="40"/>
      </c>
      <c r="F281" s="62">
        <f t="shared" si="41"/>
      </c>
      <c r="G281" s="62">
        <f t="shared" si="42"/>
      </c>
    </row>
    <row r="282" spans="2:7" ht="12.75">
      <c r="B282" s="61">
        <f t="shared" si="37"/>
      </c>
      <c r="C282" s="62">
        <f t="shared" si="38"/>
      </c>
      <c r="D282" s="63">
        <f t="shared" si="39"/>
      </c>
      <c r="E282" s="62">
        <f t="shared" si="40"/>
      </c>
      <c r="F282" s="62">
        <f t="shared" si="41"/>
      </c>
      <c r="G282" s="62">
        <f t="shared" si="42"/>
      </c>
    </row>
    <row r="283" spans="2:7" ht="12.75">
      <c r="B283" s="61">
        <f t="shared" si="37"/>
      </c>
      <c r="C283" s="62">
        <f t="shared" si="38"/>
      </c>
      <c r="D283" s="63">
        <f t="shared" si="39"/>
      </c>
      <c r="E283" s="62">
        <f t="shared" si="40"/>
      </c>
      <c r="F283" s="62">
        <f t="shared" si="41"/>
      </c>
      <c r="G283" s="62">
        <f t="shared" si="42"/>
      </c>
    </row>
    <row r="284" spans="2:7" ht="12.75">
      <c r="B284" s="61">
        <f t="shared" si="37"/>
      </c>
      <c r="C284" s="62">
        <f t="shared" si="38"/>
      </c>
      <c r="D284" s="63">
        <f t="shared" si="39"/>
      </c>
      <c r="E284" s="62">
        <f t="shared" si="40"/>
      </c>
      <c r="F284" s="62">
        <f t="shared" si="41"/>
      </c>
      <c r="G284" s="62">
        <f t="shared" si="42"/>
      </c>
    </row>
    <row r="285" spans="2:7" ht="12.75">
      <c r="B285" s="61">
        <f t="shared" si="37"/>
      </c>
      <c r="C285" s="62">
        <f t="shared" si="38"/>
      </c>
      <c r="D285" s="63">
        <f t="shared" si="39"/>
      </c>
      <c r="E285" s="62">
        <f t="shared" si="40"/>
      </c>
      <c r="F285" s="62">
        <f t="shared" si="41"/>
      </c>
      <c r="G285" s="62">
        <f t="shared" si="42"/>
      </c>
    </row>
    <row r="286" spans="2:7" ht="12.75">
      <c r="B286" s="61">
        <f t="shared" si="37"/>
      </c>
      <c r="C286" s="62">
        <f t="shared" si="38"/>
      </c>
      <c r="D286" s="63">
        <f t="shared" si="39"/>
      </c>
      <c r="E286" s="62">
        <f t="shared" si="40"/>
      </c>
      <c r="F286" s="62">
        <f t="shared" si="41"/>
      </c>
      <c r="G286" s="62">
        <f t="shared" si="42"/>
      </c>
    </row>
    <row r="287" spans="2:7" ht="12.75">
      <c r="B287" s="61">
        <f t="shared" si="37"/>
      </c>
      <c r="C287" s="62">
        <f t="shared" si="38"/>
      </c>
      <c r="D287" s="63">
        <f t="shared" si="39"/>
      </c>
      <c r="E287" s="62">
        <f t="shared" si="40"/>
      </c>
      <c r="F287" s="62">
        <f t="shared" si="41"/>
      </c>
      <c r="G287" s="62">
        <f t="shared" si="42"/>
      </c>
    </row>
    <row r="288" spans="2:7" ht="12.75">
      <c r="B288" s="61">
        <f t="shared" si="37"/>
      </c>
      <c r="C288" s="62">
        <f t="shared" si="38"/>
      </c>
      <c r="D288" s="63">
        <f t="shared" si="39"/>
      </c>
      <c r="E288" s="62">
        <f t="shared" si="40"/>
      </c>
      <c r="F288" s="62">
        <f t="shared" si="41"/>
      </c>
      <c r="G288" s="62">
        <f t="shared" si="42"/>
      </c>
    </row>
    <row r="289" spans="2:7" ht="12.75">
      <c r="B289" s="61">
        <f t="shared" si="37"/>
      </c>
      <c r="C289" s="62">
        <f t="shared" si="38"/>
      </c>
      <c r="D289" s="63">
        <f t="shared" si="39"/>
      </c>
      <c r="E289" s="62">
        <f t="shared" si="40"/>
      </c>
      <c r="F289" s="62">
        <f t="shared" si="41"/>
      </c>
      <c r="G289" s="62">
        <f t="shared" si="42"/>
      </c>
    </row>
    <row r="290" spans="2:7" ht="12.75">
      <c r="B290" s="61">
        <f t="shared" si="37"/>
      </c>
      <c r="C290" s="62">
        <f t="shared" si="38"/>
      </c>
      <c r="D290" s="63">
        <f t="shared" si="39"/>
      </c>
      <c r="E290" s="62">
        <f t="shared" si="40"/>
      </c>
      <c r="F290" s="62">
        <f t="shared" si="41"/>
      </c>
      <c r="G290" s="62">
        <f t="shared" si="42"/>
      </c>
    </row>
    <row r="291" spans="2:7" ht="12.75">
      <c r="B291" s="61">
        <f t="shared" si="37"/>
      </c>
      <c r="C291" s="62">
        <f t="shared" si="38"/>
      </c>
      <c r="D291" s="63">
        <f t="shared" si="39"/>
      </c>
      <c r="E291" s="62">
        <f t="shared" si="40"/>
      </c>
      <c r="F291" s="62">
        <f t="shared" si="41"/>
      </c>
      <c r="G291" s="62">
        <f t="shared" si="42"/>
      </c>
    </row>
    <row r="292" spans="2:7" ht="12.75">
      <c r="B292" s="61">
        <f t="shared" si="37"/>
      </c>
      <c r="C292" s="62">
        <f t="shared" si="38"/>
      </c>
      <c r="D292" s="63">
        <f t="shared" si="39"/>
      </c>
      <c r="E292" s="62">
        <f t="shared" si="40"/>
      </c>
      <c r="F292" s="62">
        <f t="shared" si="41"/>
      </c>
      <c r="G292" s="62">
        <f t="shared" si="42"/>
      </c>
    </row>
    <row r="293" spans="2:7" ht="12.75">
      <c r="B293" s="61">
        <f t="shared" si="37"/>
      </c>
      <c r="C293" s="62">
        <f t="shared" si="38"/>
      </c>
      <c r="D293" s="63">
        <f t="shared" si="39"/>
      </c>
      <c r="E293" s="62">
        <f t="shared" si="40"/>
      </c>
      <c r="F293" s="62">
        <f t="shared" si="41"/>
      </c>
      <c r="G293" s="62">
        <f t="shared" si="42"/>
      </c>
    </row>
    <row r="294" spans="2:7" ht="12.75">
      <c r="B294" s="61">
        <f t="shared" si="37"/>
      </c>
      <c r="C294" s="62">
        <f t="shared" si="38"/>
      </c>
      <c r="D294" s="63">
        <f t="shared" si="39"/>
      </c>
      <c r="E294" s="62">
        <f t="shared" si="40"/>
      </c>
      <c r="F294" s="62">
        <f t="shared" si="41"/>
      </c>
      <c r="G294" s="62">
        <f t="shared" si="42"/>
      </c>
    </row>
    <row r="295" spans="2:7" ht="12.75">
      <c r="B295" s="61">
        <f t="shared" si="37"/>
      </c>
      <c r="C295" s="62">
        <f t="shared" si="38"/>
      </c>
      <c r="D295" s="63">
        <f t="shared" si="39"/>
      </c>
      <c r="E295" s="62">
        <f t="shared" si="40"/>
      </c>
      <c r="F295" s="62">
        <f t="shared" si="41"/>
      </c>
      <c r="G295" s="62">
        <f t="shared" si="42"/>
      </c>
    </row>
    <row r="296" spans="2:7" ht="12.75">
      <c r="B296" s="61">
        <f t="shared" si="37"/>
      </c>
      <c r="C296" s="62">
        <f t="shared" si="38"/>
      </c>
      <c r="D296" s="63">
        <f t="shared" si="39"/>
      </c>
      <c r="E296" s="62">
        <f t="shared" si="40"/>
      </c>
      <c r="F296" s="62">
        <f t="shared" si="41"/>
      </c>
      <c r="G296" s="62">
        <f t="shared" si="42"/>
      </c>
    </row>
    <row r="297" spans="2:7" ht="12.75">
      <c r="B297" s="61">
        <f t="shared" si="37"/>
      </c>
      <c r="C297" s="62">
        <f t="shared" si="38"/>
      </c>
      <c r="D297" s="63">
        <f t="shared" si="39"/>
      </c>
      <c r="E297" s="62">
        <f t="shared" si="40"/>
      </c>
      <c r="F297" s="62">
        <f t="shared" si="41"/>
      </c>
      <c r="G297" s="62">
        <f t="shared" si="42"/>
      </c>
    </row>
    <row r="298" spans="2:7" ht="12.75">
      <c r="B298" s="61">
        <f t="shared" si="37"/>
      </c>
      <c r="C298" s="62">
        <f t="shared" si="38"/>
      </c>
      <c r="D298" s="63">
        <f t="shared" si="39"/>
      </c>
      <c r="E298" s="62">
        <f t="shared" si="40"/>
      </c>
      <c r="F298" s="62">
        <f t="shared" si="41"/>
      </c>
      <c r="G298" s="62">
        <f t="shared" si="42"/>
      </c>
    </row>
    <row r="299" spans="2:7" ht="12.75">
      <c r="B299" s="61">
        <f t="shared" si="37"/>
      </c>
      <c r="C299" s="62">
        <f t="shared" si="38"/>
      </c>
      <c r="D299" s="63">
        <f t="shared" si="39"/>
      </c>
      <c r="E299" s="62">
        <f t="shared" si="40"/>
      </c>
      <c r="F299" s="62">
        <f t="shared" si="41"/>
      </c>
      <c r="G299" s="62">
        <f t="shared" si="42"/>
      </c>
    </row>
    <row r="300" spans="2:7" ht="12.75">
      <c r="B300" s="61">
        <f t="shared" si="37"/>
      </c>
      <c r="C300" s="62">
        <f t="shared" si="38"/>
      </c>
      <c r="D300" s="63">
        <f t="shared" si="39"/>
      </c>
      <c r="E300" s="62">
        <f t="shared" si="40"/>
      </c>
      <c r="F300" s="62">
        <f t="shared" si="41"/>
      </c>
      <c r="G300" s="62">
        <f t="shared" si="42"/>
      </c>
    </row>
    <row r="301" spans="2:7" ht="12.75">
      <c r="B301" s="61">
        <f t="shared" si="37"/>
      </c>
      <c r="C301" s="62">
        <f t="shared" si="38"/>
      </c>
      <c r="D301" s="63">
        <f t="shared" si="39"/>
      </c>
      <c r="E301" s="62">
        <f t="shared" si="40"/>
      </c>
      <c r="F301" s="62">
        <f t="shared" si="41"/>
      </c>
      <c r="G301" s="62">
        <f t="shared" si="42"/>
      </c>
    </row>
    <row r="302" spans="2:7" ht="12.75">
      <c r="B302" s="61">
        <f t="shared" si="37"/>
      </c>
      <c r="C302" s="62">
        <f t="shared" si="38"/>
      </c>
      <c r="D302" s="63">
        <f t="shared" si="39"/>
      </c>
      <c r="E302" s="62">
        <f t="shared" si="40"/>
      </c>
      <c r="F302" s="62">
        <f t="shared" si="41"/>
      </c>
      <c r="G302" s="62">
        <f t="shared" si="42"/>
      </c>
    </row>
    <row r="303" spans="2:7" ht="12.75">
      <c r="B303" s="61">
        <f t="shared" si="37"/>
      </c>
      <c r="C303" s="62">
        <f t="shared" si="38"/>
      </c>
      <c r="D303" s="63">
        <f t="shared" si="39"/>
      </c>
      <c r="E303" s="62">
        <f t="shared" si="40"/>
      </c>
      <c r="F303" s="62">
        <f t="shared" si="41"/>
      </c>
      <c r="G303" s="62">
        <f t="shared" si="42"/>
      </c>
    </row>
    <row r="304" spans="2:7" ht="12.75">
      <c r="B304" s="61">
        <f t="shared" si="37"/>
      </c>
      <c r="C304" s="62">
        <f t="shared" si="38"/>
      </c>
      <c r="D304" s="63">
        <f t="shared" si="39"/>
      </c>
      <c r="E304" s="62">
        <f t="shared" si="40"/>
      </c>
      <c r="F304" s="62">
        <f t="shared" si="41"/>
      </c>
      <c r="G304" s="62">
        <f t="shared" si="42"/>
      </c>
    </row>
    <row r="305" spans="2:7" ht="12.75">
      <c r="B305" s="61">
        <f t="shared" si="37"/>
      </c>
      <c r="C305" s="62">
        <f t="shared" si="38"/>
      </c>
      <c r="D305" s="63">
        <f t="shared" si="39"/>
      </c>
      <c r="E305" s="62">
        <f t="shared" si="40"/>
      </c>
      <c r="F305" s="62">
        <f t="shared" si="41"/>
      </c>
      <c r="G305" s="62">
        <f t="shared" si="42"/>
      </c>
    </row>
    <row r="306" spans="2:7" ht="12.75">
      <c r="B306" s="61">
        <f t="shared" si="37"/>
      </c>
      <c r="C306" s="62">
        <f t="shared" si="38"/>
      </c>
      <c r="D306" s="63">
        <f t="shared" si="39"/>
      </c>
      <c r="E306" s="62">
        <f t="shared" si="40"/>
      </c>
      <c r="F306" s="62">
        <f t="shared" si="41"/>
      </c>
      <c r="G306" s="62">
        <f t="shared" si="42"/>
      </c>
    </row>
    <row r="307" spans="2:7" ht="12.75">
      <c r="B307" s="61">
        <f t="shared" si="37"/>
      </c>
      <c r="C307" s="62">
        <f t="shared" si="38"/>
      </c>
      <c r="D307" s="63">
        <f t="shared" si="39"/>
      </c>
      <c r="E307" s="62">
        <f t="shared" si="40"/>
      </c>
      <c r="F307" s="62">
        <f t="shared" si="41"/>
      </c>
      <c r="G307" s="62">
        <f t="shared" si="42"/>
      </c>
    </row>
    <row r="308" spans="2:7" ht="12.75">
      <c r="B308" s="61">
        <f t="shared" si="37"/>
      </c>
      <c r="C308" s="62">
        <f t="shared" si="38"/>
      </c>
      <c r="D308" s="63">
        <f t="shared" si="39"/>
      </c>
      <c r="E308" s="62">
        <f t="shared" si="40"/>
      </c>
      <c r="F308" s="62">
        <f t="shared" si="41"/>
      </c>
      <c r="G308" s="62">
        <f t="shared" si="42"/>
      </c>
    </row>
    <row r="309" spans="2:7" ht="12.75">
      <c r="B309" s="61">
        <f t="shared" si="37"/>
      </c>
      <c r="C309" s="62">
        <f t="shared" si="38"/>
      </c>
      <c r="D309" s="63">
        <f t="shared" si="39"/>
      </c>
      <c r="E309" s="62">
        <f t="shared" si="40"/>
      </c>
      <c r="F309" s="62">
        <f t="shared" si="41"/>
      </c>
      <c r="G309" s="62">
        <f t="shared" si="42"/>
      </c>
    </row>
    <row r="310" spans="2:7" ht="12.75">
      <c r="B310" s="61">
        <f t="shared" si="37"/>
      </c>
      <c r="C310" s="62">
        <f t="shared" si="38"/>
      </c>
      <c r="D310" s="63">
        <f t="shared" si="39"/>
      </c>
      <c r="E310" s="62">
        <f t="shared" si="40"/>
      </c>
      <c r="F310" s="62">
        <f t="shared" si="41"/>
      </c>
      <c r="G310" s="62">
        <f t="shared" si="42"/>
      </c>
    </row>
    <row r="311" spans="2:7" ht="12.75">
      <c r="B311" s="61">
        <f t="shared" si="37"/>
      </c>
      <c r="C311" s="62">
        <f t="shared" si="38"/>
      </c>
      <c r="D311" s="63">
        <f t="shared" si="39"/>
      </c>
      <c r="E311" s="62">
        <f t="shared" si="40"/>
      </c>
      <c r="F311" s="62">
        <f t="shared" si="41"/>
      </c>
      <c r="G311" s="62">
        <f t="shared" si="42"/>
      </c>
    </row>
    <row r="312" spans="2:7" ht="12.75">
      <c r="B312" s="61">
        <f t="shared" si="37"/>
      </c>
      <c r="C312" s="62">
        <f t="shared" si="38"/>
      </c>
      <c r="D312" s="63">
        <f t="shared" si="39"/>
      </c>
      <c r="E312" s="62">
        <f t="shared" si="40"/>
      </c>
      <c r="F312" s="62">
        <f t="shared" si="41"/>
      </c>
      <c r="G312" s="62">
        <f t="shared" si="42"/>
      </c>
    </row>
    <row r="313" spans="2:7" ht="12.75">
      <c r="B313" s="61">
        <f t="shared" si="37"/>
      </c>
      <c r="C313" s="62">
        <f t="shared" si="38"/>
      </c>
      <c r="D313" s="63">
        <f t="shared" si="39"/>
      </c>
      <c r="E313" s="62">
        <f t="shared" si="40"/>
      </c>
      <c r="F313" s="62">
        <f t="shared" si="41"/>
      </c>
      <c r="G313" s="62">
        <f t="shared" si="42"/>
      </c>
    </row>
    <row r="314" spans="2:7" ht="12.75">
      <c r="B314" s="61">
        <f t="shared" si="37"/>
      </c>
      <c r="C314" s="62">
        <f t="shared" si="38"/>
      </c>
      <c r="D314" s="63">
        <f t="shared" si="39"/>
      </c>
      <c r="E314" s="62">
        <f t="shared" si="40"/>
      </c>
      <c r="F314" s="62">
        <f t="shared" si="41"/>
      </c>
      <c r="G314" s="62">
        <f t="shared" si="42"/>
      </c>
    </row>
    <row r="315" spans="2:7" ht="12.75">
      <c r="B315" s="61">
        <f t="shared" si="37"/>
      </c>
      <c r="C315" s="62">
        <f t="shared" si="38"/>
      </c>
      <c r="D315" s="63">
        <f t="shared" si="39"/>
      </c>
      <c r="E315" s="62">
        <f t="shared" si="40"/>
      </c>
      <c r="F315" s="62">
        <f t="shared" si="41"/>
      </c>
      <c r="G315" s="62">
        <f t="shared" si="42"/>
      </c>
    </row>
    <row r="316" spans="2:7" ht="12.75">
      <c r="B316" s="61">
        <f t="shared" si="37"/>
      </c>
      <c r="C316" s="62">
        <f t="shared" si="38"/>
      </c>
      <c r="D316" s="63">
        <f t="shared" si="39"/>
      </c>
      <c r="E316" s="62">
        <f t="shared" si="40"/>
      </c>
      <c r="F316" s="62">
        <f t="shared" si="41"/>
      </c>
      <c r="G316" s="62">
        <f t="shared" si="42"/>
      </c>
    </row>
    <row r="317" spans="2:7" ht="12.75">
      <c r="B317" s="61">
        <f t="shared" si="37"/>
      </c>
      <c r="C317" s="62">
        <f t="shared" si="38"/>
      </c>
      <c r="D317" s="63">
        <f t="shared" si="39"/>
      </c>
      <c r="E317" s="62">
        <f t="shared" si="40"/>
      </c>
      <c r="F317" s="62">
        <f t="shared" si="41"/>
      </c>
      <c r="G317" s="62">
        <f t="shared" si="42"/>
      </c>
    </row>
    <row r="318" spans="2:7" ht="12.75">
      <c r="B318" s="61">
        <f t="shared" si="37"/>
      </c>
      <c r="C318" s="62">
        <f t="shared" si="38"/>
      </c>
      <c r="D318" s="63">
        <f t="shared" si="39"/>
      </c>
      <c r="E318" s="62">
        <f t="shared" si="40"/>
      </c>
      <c r="F318" s="62">
        <f t="shared" si="41"/>
      </c>
      <c r="G318" s="62">
        <f t="shared" si="42"/>
      </c>
    </row>
    <row r="319" spans="2:7" ht="12.75">
      <c r="B319" s="61">
        <f t="shared" si="37"/>
      </c>
      <c r="C319" s="62">
        <f t="shared" si="38"/>
      </c>
      <c r="D319" s="63">
        <f t="shared" si="39"/>
      </c>
      <c r="E319" s="62">
        <f t="shared" si="40"/>
      </c>
      <c r="F319" s="62">
        <f t="shared" si="41"/>
      </c>
      <c r="G319" s="62">
        <f t="shared" si="42"/>
      </c>
    </row>
    <row r="320" spans="2:7" ht="12.75">
      <c r="B320" s="61">
        <f t="shared" si="37"/>
      </c>
      <c r="C320" s="62">
        <f t="shared" si="38"/>
      </c>
      <c r="D320" s="63">
        <f t="shared" si="39"/>
      </c>
      <c r="E320" s="62">
        <f t="shared" si="40"/>
      </c>
      <c r="F320" s="62">
        <f t="shared" si="41"/>
      </c>
      <c r="G320" s="62">
        <f t="shared" si="42"/>
      </c>
    </row>
    <row r="321" spans="2:7" ht="12.75">
      <c r="B321" s="61">
        <f t="shared" si="37"/>
      </c>
      <c r="C321" s="62">
        <f t="shared" si="38"/>
      </c>
      <c r="D321" s="63">
        <f t="shared" si="39"/>
      </c>
      <c r="E321" s="62">
        <f t="shared" si="40"/>
      </c>
      <c r="F321" s="62">
        <f t="shared" si="41"/>
      </c>
      <c r="G321" s="62">
        <f t="shared" si="42"/>
      </c>
    </row>
    <row r="322" spans="2:7" ht="12.75">
      <c r="B322" s="61">
        <f t="shared" si="37"/>
      </c>
      <c r="C322" s="62">
        <f t="shared" si="38"/>
      </c>
      <c r="D322" s="63">
        <f t="shared" si="39"/>
      </c>
      <c r="E322" s="62">
        <f t="shared" si="40"/>
      </c>
      <c r="F322" s="62">
        <f t="shared" si="41"/>
      </c>
      <c r="G322" s="62">
        <f t="shared" si="42"/>
      </c>
    </row>
    <row r="323" spans="2:7" ht="12.75">
      <c r="B323" s="61">
        <f t="shared" si="37"/>
      </c>
      <c r="C323" s="62">
        <f t="shared" si="38"/>
      </c>
      <c r="D323" s="63">
        <f t="shared" si="39"/>
      </c>
      <c r="E323" s="62">
        <f t="shared" si="40"/>
      </c>
      <c r="F323" s="62">
        <f t="shared" si="41"/>
      </c>
      <c r="G323" s="62">
        <f t="shared" si="42"/>
      </c>
    </row>
    <row r="324" spans="2:7" ht="12.75">
      <c r="B324" s="61">
        <f t="shared" si="37"/>
      </c>
      <c r="C324" s="62">
        <f t="shared" si="38"/>
      </c>
      <c r="D324" s="63">
        <f t="shared" si="39"/>
      </c>
      <c r="E324" s="62">
        <f t="shared" si="40"/>
      </c>
      <c r="F324" s="62">
        <f t="shared" si="41"/>
      </c>
      <c r="G324" s="62">
        <f t="shared" si="42"/>
      </c>
    </row>
    <row r="325" spans="2:7" ht="12.75">
      <c r="B325" s="61">
        <f t="shared" si="37"/>
      </c>
      <c r="C325" s="62">
        <f t="shared" si="38"/>
      </c>
      <c r="D325" s="63">
        <f t="shared" si="39"/>
      </c>
      <c r="E325" s="62">
        <f t="shared" si="40"/>
      </c>
      <c r="F325" s="62">
        <f t="shared" si="41"/>
      </c>
      <c r="G325" s="62">
        <f t="shared" si="42"/>
      </c>
    </row>
    <row r="326" spans="2:7" ht="12.75">
      <c r="B326" s="61">
        <f t="shared" si="37"/>
      </c>
      <c r="C326" s="62">
        <f t="shared" si="38"/>
      </c>
      <c r="D326" s="63">
        <f t="shared" si="39"/>
      </c>
      <c r="E326" s="62">
        <f t="shared" si="40"/>
      </c>
      <c r="F326" s="62">
        <f t="shared" si="41"/>
      </c>
      <c r="G326" s="62">
        <f t="shared" si="42"/>
      </c>
    </row>
    <row r="327" spans="2:7" ht="12.75">
      <c r="B327" s="61">
        <f t="shared" si="37"/>
      </c>
      <c r="C327" s="62">
        <f t="shared" si="38"/>
      </c>
      <c r="D327" s="63">
        <f t="shared" si="39"/>
      </c>
      <c r="E327" s="62">
        <f t="shared" si="40"/>
      </c>
      <c r="F327" s="62">
        <f t="shared" si="41"/>
      </c>
      <c r="G327" s="62">
        <f t="shared" si="42"/>
      </c>
    </row>
    <row r="328" spans="2:7" ht="12.75">
      <c r="B328" s="61">
        <f t="shared" si="37"/>
      </c>
      <c r="C328" s="62">
        <f t="shared" si="38"/>
      </c>
      <c r="D328" s="63">
        <f t="shared" si="39"/>
      </c>
      <c r="E328" s="62">
        <f t="shared" si="40"/>
      </c>
      <c r="F328" s="62">
        <f t="shared" si="41"/>
      </c>
      <c r="G328" s="62">
        <f t="shared" si="42"/>
      </c>
    </row>
    <row r="329" spans="2:7" ht="12.75">
      <c r="B329" s="61">
        <f t="shared" si="37"/>
      </c>
      <c r="C329" s="62">
        <f t="shared" si="38"/>
      </c>
      <c r="D329" s="63">
        <f t="shared" si="39"/>
      </c>
      <c r="E329" s="62">
        <f t="shared" si="40"/>
      </c>
      <c r="F329" s="62">
        <f t="shared" si="41"/>
      </c>
      <c r="G329" s="62">
        <f t="shared" si="42"/>
      </c>
    </row>
    <row r="330" spans="2:7" ht="12.75">
      <c r="B330" s="61">
        <f t="shared" si="37"/>
      </c>
      <c r="C330" s="62">
        <f t="shared" si="38"/>
      </c>
      <c r="D330" s="63">
        <f t="shared" si="39"/>
      </c>
      <c r="E330" s="62">
        <f t="shared" si="40"/>
      </c>
      <c r="F330" s="62">
        <f t="shared" si="41"/>
      </c>
      <c r="G330" s="62">
        <f t="shared" si="42"/>
      </c>
    </row>
    <row r="331" spans="2:7" ht="12.75">
      <c r="B331" s="61">
        <f t="shared" si="37"/>
      </c>
      <c r="C331" s="62">
        <f t="shared" si="38"/>
      </c>
      <c r="D331" s="63">
        <f t="shared" si="39"/>
      </c>
      <c r="E331" s="62">
        <f t="shared" si="40"/>
      </c>
      <c r="F331" s="62">
        <f t="shared" si="41"/>
      </c>
      <c r="G331" s="62">
        <f t="shared" si="42"/>
      </c>
    </row>
    <row r="332" spans="2:7" ht="12.75">
      <c r="B332" s="61">
        <f t="shared" si="37"/>
      </c>
      <c r="C332" s="62">
        <f t="shared" si="38"/>
      </c>
      <c r="D332" s="63">
        <f t="shared" si="39"/>
      </c>
      <c r="E332" s="62">
        <f t="shared" si="40"/>
      </c>
      <c r="F332" s="62">
        <f t="shared" si="41"/>
      </c>
      <c r="G332" s="62">
        <f t="shared" si="42"/>
      </c>
    </row>
    <row r="333" spans="2:7" ht="12.75">
      <c r="B333" s="61">
        <f t="shared" si="37"/>
      </c>
      <c r="C333" s="62">
        <f t="shared" si="38"/>
      </c>
      <c r="D333" s="63">
        <f t="shared" si="39"/>
      </c>
      <c r="E333" s="62">
        <f t="shared" si="40"/>
      </c>
      <c r="F333" s="62">
        <f t="shared" si="41"/>
      </c>
      <c r="G333" s="62">
        <f t="shared" si="42"/>
      </c>
    </row>
    <row r="334" spans="2:7" ht="12.75">
      <c r="B334" s="61">
        <f aca="true" t="shared" si="43" ref="B334:B397">IF(B333&lt;$D$5*12,B333+1,"")</f>
      </c>
      <c r="C334" s="62">
        <f aca="true" t="shared" si="44" ref="C334:C397">IF(B334="","",-PMT($D$4/12,$D$5*12,$D$3))</f>
      </c>
      <c r="D334" s="63">
        <f t="shared" si="39"/>
      </c>
      <c r="E334" s="62">
        <f t="shared" si="40"/>
      </c>
      <c r="F334" s="62">
        <f t="shared" si="41"/>
      </c>
      <c r="G334" s="62">
        <f t="shared" si="42"/>
      </c>
    </row>
    <row r="335" spans="2:7" ht="12.75">
      <c r="B335" s="61">
        <f t="shared" si="43"/>
      </c>
      <c r="C335" s="62">
        <f t="shared" si="44"/>
      </c>
      <c r="D335" s="63">
        <f aca="true" t="shared" si="45" ref="D335:D398">IF(B335="","",$D$4/12*G334)</f>
      </c>
      <c r="E335" s="62">
        <f aca="true" t="shared" si="46" ref="E335:E398">IF(B335="","",C335-D335)</f>
      </c>
      <c r="F335" s="62">
        <f aca="true" t="shared" si="47" ref="F335:F398">IF(B335="","",E335+F334)</f>
      </c>
      <c r="G335" s="62">
        <f aca="true" t="shared" si="48" ref="G335:G398">IF(B335="","",$G$12-F335)</f>
      </c>
    </row>
    <row r="336" spans="2:7" ht="12.75">
      <c r="B336" s="61">
        <f t="shared" si="43"/>
      </c>
      <c r="C336" s="62">
        <f t="shared" si="44"/>
      </c>
      <c r="D336" s="63">
        <f t="shared" si="45"/>
      </c>
      <c r="E336" s="62">
        <f t="shared" si="46"/>
      </c>
      <c r="F336" s="62">
        <f t="shared" si="47"/>
      </c>
      <c r="G336" s="62">
        <f t="shared" si="48"/>
      </c>
    </row>
    <row r="337" spans="2:7" ht="12.75">
      <c r="B337" s="61">
        <f t="shared" si="43"/>
      </c>
      <c r="C337" s="62">
        <f t="shared" si="44"/>
      </c>
      <c r="D337" s="63">
        <f t="shared" si="45"/>
      </c>
      <c r="E337" s="62">
        <f t="shared" si="46"/>
      </c>
      <c r="F337" s="62">
        <f t="shared" si="47"/>
      </c>
      <c r="G337" s="62">
        <f t="shared" si="48"/>
      </c>
    </row>
    <row r="338" spans="2:7" ht="12.75">
      <c r="B338" s="61">
        <f t="shared" si="43"/>
      </c>
      <c r="C338" s="62">
        <f t="shared" si="44"/>
      </c>
      <c r="D338" s="63">
        <f t="shared" si="45"/>
      </c>
      <c r="E338" s="62">
        <f t="shared" si="46"/>
      </c>
      <c r="F338" s="62">
        <f t="shared" si="47"/>
      </c>
      <c r="G338" s="62">
        <f t="shared" si="48"/>
      </c>
    </row>
    <row r="339" spans="2:7" ht="12.75">
      <c r="B339" s="61">
        <f t="shared" si="43"/>
      </c>
      <c r="C339" s="62">
        <f t="shared" si="44"/>
      </c>
      <c r="D339" s="63">
        <f t="shared" si="45"/>
      </c>
      <c r="E339" s="62">
        <f t="shared" si="46"/>
      </c>
      <c r="F339" s="62">
        <f t="shared" si="47"/>
      </c>
      <c r="G339" s="62">
        <f t="shared" si="48"/>
      </c>
    </row>
    <row r="340" spans="2:7" ht="12.75">
      <c r="B340" s="61">
        <f t="shared" si="43"/>
      </c>
      <c r="C340" s="62">
        <f t="shared" si="44"/>
      </c>
      <c r="D340" s="63">
        <f t="shared" si="45"/>
      </c>
      <c r="E340" s="62">
        <f t="shared" si="46"/>
      </c>
      <c r="F340" s="62">
        <f t="shared" si="47"/>
      </c>
      <c r="G340" s="62">
        <f t="shared" si="48"/>
      </c>
    </row>
    <row r="341" spans="2:7" ht="12.75">
      <c r="B341" s="61">
        <f t="shared" si="43"/>
      </c>
      <c r="C341" s="62">
        <f t="shared" si="44"/>
      </c>
      <c r="D341" s="63">
        <f t="shared" si="45"/>
      </c>
      <c r="E341" s="62">
        <f t="shared" si="46"/>
      </c>
      <c r="F341" s="62">
        <f t="shared" si="47"/>
      </c>
      <c r="G341" s="62">
        <f t="shared" si="48"/>
      </c>
    </row>
    <row r="342" spans="2:7" ht="12.75">
      <c r="B342" s="61">
        <f t="shared" si="43"/>
      </c>
      <c r="C342" s="62">
        <f t="shared" si="44"/>
      </c>
      <c r="D342" s="63">
        <f t="shared" si="45"/>
      </c>
      <c r="E342" s="62">
        <f t="shared" si="46"/>
      </c>
      <c r="F342" s="62">
        <f t="shared" si="47"/>
      </c>
      <c r="G342" s="62">
        <f t="shared" si="48"/>
      </c>
    </row>
    <row r="343" spans="2:7" ht="12.75">
      <c r="B343" s="61">
        <f t="shared" si="43"/>
      </c>
      <c r="C343" s="62">
        <f t="shared" si="44"/>
      </c>
      <c r="D343" s="63">
        <f t="shared" si="45"/>
      </c>
      <c r="E343" s="62">
        <f t="shared" si="46"/>
      </c>
      <c r="F343" s="62">
        <f t="shared" si="47"/>
      </c>
      <c r="G343" s="62">
        <f t="shared" si="48"/>
      </c>
    </row>
    <row r="344" spans="2:7" ht="12.75">
      <c r="B344" s="61">
        <f t="shared" si="43"/>
      </c>
      <c r="C344" s="62">
        <f t="shared" si="44"/>
      </c>
      <c r="D344" s="63">
        <f t="shared" si="45"/>
      </c>
      <c r="E344" s="62">
        <f t="shared" si="46"/>
      </c>
      <c r="F344" s="62">
        <f t="shared" si="47"/>
      </c>
      <c r="G344" s="62">
        <f t="shared" si="48"/>
      </c>
    </row>
    <row r="345" spans="2:7" ht="12.75">
      <c r="B345" s="61">
        <f t="shared" si="43"/>
      </c>
      <c r="C345" s="62">
        <f t="shared" si="44"/>
      </c>
      <c r="D345" s="63">
        <f t="shared" si="45"/>
      </c>
      <c r="E345" s="62">
        <f t="shared" si="46"/>
      </c>
      <c r="F345" s="62">
        <f t="shared" si="47"/>
      </c>
      <c r="G345" s="62">
        <f t="shared" si="48"/>
      </c>
    </row>
    <row r="346" spans="2:7" ht="12.75">
      <c r="B346" s="61">
        <f t="shared" si="43"/>
      </c>
      <c r="C346" s="62">
        <f t="shared" si="44"/>
      </c>
      <c r="D346" s="63">
        <f t="shared" si="45"/>
      </c>
      <c r="E346" s="62">
        <f t="shared" si="46"/>
      </c>
      <c r="F346" s="62">
        <f t="shared" si="47"/>
      </c>
      <c r="G346" s="62">
        <f t="shared" si="48"/>
      </c>
    </row>
    <row r="347" spans="2:7" ht="12.75">
      <c r="B347" s="61">
        <f t="shared" si="43"/>
      </c>
      <c r="C347" s="62">
        <f t="shared" si="44"/>
      </c>
      <c r="D347" s="63">
        <f t="shared" si="45"/>
      </c>
      <c r="E347" s="62">
        <f t="shared" si="46"/>
      </c>
      <c r="F347" s="62">
        <f t="shared" si="47"/>
      </c>
      <c r="G347" s="62">
        <f t="shared" si="48"/>
      </c>
    </row>
    <row r="348" spans="2:7" ht="12.75">
      <c r="B348" s="61">
        <f t="shared" si="43"/>
      </c>
      <c r="C348" s="62">
        <f t="shared" si="44"/>
      </c>
      <c r="D348" s="63">
        <f t="shared" si="45"/>
      </c>
      <c r="E348" s="62">
        <f t="shared" si="46"/>
      </c>
      <c r="F348" s="62">
        <f t="shared" si="47"/>
      </c>
      <c r="G348" s="62">
        <f t="shared" si="48"/>
      </c>
    </row>
    <row r="349" spans="2:7" ht="12.75">
      <c r="B349" s="61">
        <f t="shared" si="43"/>
      </c>
      <c r="C349" s="62">
        <f t="shared" si="44"/>
      </c>
      <c r="D349" s="63">
        <f t="shared" si="45"/>
      </c>
      <c r="E349" s="62">
        <f t="shared" si="46"/>
      </c>
      <c r="F349" s="62">
        <f t="shared" si="47"/>
      </c>
      <c r="G349" s="62">
        <f t="shared" si="48"/>
      </c>
    </row>
    <row r="350" spans="2:7" ht="12.75">
      <c r="B350" s="61">
        <f t="shared" si="43"/>
      </c>
      <c r="C350" s="62">
        <f t="shared" si="44"/>
      </c>
      <c r="D350" s="63">
        <f t="shared" si="45"/>
      </c>
      <c r="E350" s="62">
        <f t="shared" si="46"/>
      </c>
      <c r="F350" s="62">
        <f t="shared" si="47"/>
      </c>
      <c r="G350" s="62">
        <f t="shared" si="48"/>
      </c>
    </row>
    <row r="351" spans="2:7" ht="12.75">
      <c r="B351" s="61">
        <f t="shared" si="43"/>
      </c>
      <c r="C351" s="62">
        <f t="shared" si="44"/>
      </c>
      <c r="D351" s="63">
        <f t="shared" si="45"/>
      </c>
      <c r="E351" s="62">
        <f t="shared" si="46"/>
      </c>
      <c r="F351" s="62">
        <f t="shared" si="47"/>
      </c>
      <c r="G351" s="62">
        <f t="shared" si="48"/>
      </c>
    </row>
    <row r="352" spans="2:7" ht="12.75">
      <c r="B352" s="61">
        <f t="shared" si="43"/>
      </c>
      <c r="C352" s="62">
        <f t="shared" si="44"/>
      </c>
      <c r="D352" s="63">
        <f t="shared" si="45"/>
      </c>
      <c r="E352" s="62">
        <f t="shared" si="46"/>
      </c>
      <c r="F352" s="62">
        <f t="shared" si="47"/>
      </c>
      <c r="G352" s="62">
        <f t="shared" si="48"/>
      </c>
    </row>
    <row r="353" spans="2:7" ht="12.75">
      <c r="B353" s="61">
        <f t="shared" si="43"/>
      </c>
      <c r="C353" s="62">
        <f t="shared" si="44"/>
      </c>
      <c r="D353" s="63">
        <f t="shared" si="45"/>
      </c>
      <c r="E353" s="62">
        <f t="shared" si="46"/>
      </c>
      <c r="F353" s="62">
        <f t="shared" si="47"/>
      </c>
      <c r="G353" s="62">
        <f t="shared" si="48"/>
      </c>
    </row>
    <row r="354" spans="2:7" ht="12.75">
      <c r="B354" s="61">
        <f t="shared" si="43"/>
      </c>
      <c r="C354" s="62">
        <f t="shared" si="44"/>
      </c>
      <c r="D354" s="63">
        <f t="shared" si="45"/>
      </c>
      <c r="E354" s="62">
        <f t="shared" si="46"/>
      </c>
      <c r="F354" s="62">
        <f t="shared" si="47"/>
      </c>
      <c r="G354" s="62">
        <f t="shared" si="48"/>
      </c>
    </row>
    <row r="355" spans="2:7" ht="12.75">
      <c r="B355" s="61">
        <f t="shared" si="43"/>
      </c>
      <c r="C355" s="62">
        <f t="shared" si="44"/>
      </c>
      <c r="D355" s="63">
        <f t="shared" si="45"/>
      </c>
      <c r="E355" s="62">
        <f t="shared" si="46"/>
      </c>
      <c r="F355" s="62">
        <f t="shared" si="47"/>
      </c>
      <c r="G355" s="62">
        <f t="shared" si="48"/>
      </c>
    </row>
    <row r="356" spans="2:7" ht="12.75">
      <c r="B356" s="61">
        <f t="shared" si="43"/>
      </c>
      <c r="C356" s="62">
        <f t="shared" si="44"/>
      </c>
      <c r="D356" s="63">
        <f t="shared" si="45"/>
      </c>
      <c r="E356" s="62">
        <f t="shared" si="46"/>
      </c>
      <c r="F356" s="62">
        <f t="shared" si="47"/>
      </c>
      <c r="G356" s="62">
        <f t="shared" si="48"/>
      </c>
    </row>
    <row r="357" spans="2:7" ht="12.75">
      <c r="B357" s="61">
        <f t="shared" si="43"/>
      </c>
      <c r="C357" s="62">
        <f t="shared" si="44"/>
      </c>
      <c r="D357" s="63">
        <f t="shared" si="45"/>
      </c>
      <c r="E357" s="62">
        <f t="shared" si="46"/>
      </c>
      <c r="F357" s="62">
        <f t="shared" si="47"/>
      </c>
      <c r="G357" s="62">
        <f t="shared" si="48"/>
      </c>
    </row>
    <row r="358" spans="2:7" ht="12.75">
      <c r="B358" s="61">
        <f t="shared" si="43"/>
      </c>
      <c r="C358" s="62">
        <f t="shared" si="44"/>
      </c>
      <c r="D358" s="63">
        <f t="shared" si="45"/>
      </c>
      <c r="E358" s="62">
        <f t="shared" si="46"/>
      </c>
      <c r="F358" s="62">
        <f t="shared" si="47"/>
      </c>
      <c r="G358" s="62">
        <f t="shared" si="48"/>
      </c>
    </row>
    <row r="359" spans="2:7" ht="12.75">
      <c r="B359" s="61">
        <f t="shared" si="43"/>
      </c>
      <c r="C359" s="62">
        <f t="shared" si="44"/>
      </c>
      <c r="D359" s="63">
        <f t="shared" si="45"/>
      </c>
      <c r="E359" s="62">
        <f t="shared" si="46"/>
      </c>
      <c r="F359" s="62">
        <f t="shared" si="47"/>
      </c>
      <c r="G359" s="62">
        <f t="shared" si="48"/>
      </c>
    </row>
    <row r="360" spans="2:7" ht="12.75">
      <c r="B360" s="61">
        <f t="shared" si="43"/>
      </c>
      <c r="C360" s="62">
        <f t="shared" si="44"/>
      </c>
      <c r="D360" s="63">
        <f t="shared" si="45"/>
      </c>
      <c r="E360" s="62">
        <f t="shared" si="46"/>
      </c>
      <c r="F360" s="62">
        <f t="shared" si="47"/>
      </c>
      <c r="G360" s="62">
        <f t="shared" si="48"/>
      </c>
    </row>
    <row r="361" spans="2:7" ht="12.75">
      <c r="B361" s="61">
        <f t="shared" si="43"/>
      </c>
      <c r="C361" s="62">
        <f t="shared" si="44"/>
      </c>
      <c r="D361" s="63">
        <f t="shared" si="45"/>
      </c>
      <c r="E361" s="62">
        <f t="shared" si="46"/>
      </c>
      <c r="F361" s="62">
        <f t="shared" si="47"/>
      </c>
      <c r="G361" s="62">
        <f t="shared" si="48"/>
      </c>
    </row>
    <row r="362" spans="2:7" ht="12.75">
      <c r="B362" s="61">
        <f t="shared" si="43"/>
      </c>
      <c r="C362" s="62">
        <f t="shared" si="44"/>
      </c>
      <c r="D362" s="63">
        <f t="shared" si="45"/>
      </c>
      <c r="E362" s="62">
        <f t="shared" si="46"/>
      </c>
      <c r="F362" s="62">
        <f t="shared" si="47"/>
      </c>
      <c r="G362" s="62">
        <f t="shared" si="48"/>
      </c>
    </row>
    <row r="363" spans="2:7" ht="12.75">
      <c r="B363" s="61">
        <f t="shared" si="43"/>
      </c>
      <c r="C363" s="62">
        <f t="shared" si="44"/>
      </c>
      <c r="D363" s="63">
        <f t="shared" si="45"/>
      </c>
      <c r="E363" s="62">
        <f t="shared" si="46"/>
      </c>
      <c r="F363" s="62">
        <f t="shared" si="47"/>
      </c>
      <c r="G363" s="62">
        <f t="shared" si="48"/>
      </c>
    </row>
    <row r="364" spans="2:7" ht="12.75">
      <c r="B364" s="61">
        <f t="shared" si="43"/>
      </c>
      <c r="C364" s="62">
        <f t="shared" si="44"/>
      </c>
      <c r="D364" s="63">
        <f t="shared" si="45"/>
      </c>
      <c r="E364" s="62">
        <f t="shared" si="46"/>
      </c>
      <c r="F364" s="62">
        <f t="shared" si="47"/>
      </c>
      <c r="G364" s="62">
        <f t="shared" si="48"/>
      </c>
    </row>
    <row r="365" spans="2:7" ht="12.75">
      <c r="B365" s="61">
        <f t="shared" si="43"/>
      </c>
      <c r="C365" s="62">
        <f t="shared" si="44"/>
      </c>
      <c r="D365" s="63">
        <f t="shared" si="45"/>
      </c>
      <c r="E365" s="62">
        <f t="shared" si="46"/>
      </c>
      <c r="F365" s="62">
        <f t="shared" si="47"/>
      </c>
      <c r="G365" s="62">
        <f t="shared" si="48"/>
      </c>
    </row>
    <row r="366" spans="2:7" ht="12.75">
      <c r="B366" s="61">
        <f t="shared" si="43"/>
      </c>
      <c r="C366" s="62">
        <f t="shared" si="44"/>
      </c>
      <c r="D366" s="63">
        <f t="shared" si="45"/>
      </c>
      <c r="E366" s="62">
        <f t="shared" si="46"/>
      </c>
      <c r="F366" s="62">
        <f t="shared" si="47"/>
      </c>
      <c r="G366" s="62">
        <f t="shared" si="48"/>
      </c>
    </row>
    <row r="367" spans="2:7" ht="12.75">
      <c r="B367" s="61">
        <f t="shared" si="43"/>
      </c>
      <c r="C367" s="62">
        <f t="shared" si="44"/>
      </c>
      <c r="D367" s="63">
        <f t="shared" si="45"/>
      </c>
      <c r="E367" s="62">
        <f t="shared" si="46"/>
      </c>
      <c r="F367" s="62">
        <f t="shared" si="47"/>
      </c>
      <c r="G367" s="62">
        <f t="shared" si="48"/>
      </c>
    </row>
    <row r="368" spans="2:7" ht="12.75">
      <c r="B368" s="61">
        <f t="shared" si="43"/>
      </c>
      <c r="C368" s="62">
        <f t="shared" si="44"/>
      </c>
      <c r="D368" s="63">
        <f t="shared" si="45"/>
      </c>
      <c r="E368" s="62">
        <f t="shared" si="46"/>
      </c>
      <c r="F368" s="62">
        <f t="shared" si="47"/>
      </c>
      <c r="G368" s="62">
        <f t="shared" si="48"/>
      </c>
    </row>
    <row r="369" spans="2:7" ht="12.75">
      <c r="B369" s="61">
        <f t="shared" si="43"/>
      </c>
      <c r="C369" s="62">
        <f t="shared" si="44"/>
      </c>
      <c r="D369" s="63">
        <f t="shared" si="45"/>
      </c>
      <c r="E369" s="62">
        <f t="shared" si="46"/>
      </c>
      <c r="F369" s="62">
        <f t="shared" si="47"/>
      </c>
      <c r="G369" s="62">
        <f t="shared" si="48"/>
      </c>
    </row>
    <row r="370" spans="2:7" ht="12.75">
      <c r="B370" s="61">
        <f t="shared" si="43"/>
      </c>
      <c r="C370" s="62">
        <f t="shared" si="44"/>
      </c>
      <c r="D370" s="63">
        <f t="shared" si="45"/>
      </c>
      <c r="E370" s="62">
        <f t="shared" si="46"/>
      </c>
      <c r="F370" s="62">
        <f t="shared" si="47"/>
      </c>
      <c r="G370" s="62">
        <f t="shared" si="48"/>
      </c>
    </row>
    <row r="371" spans="2:7" ht="12.75">
      <c r="B371" s="61">
        <f t="shared" si="43"/>
      </c>
      <c r="C371" s="62">
        <f t="shared" si="44"/>
      </c>
      <c r="D371" s="63">
        <f t="shared" si="45"/>
      </c>
      <c r="E371" s="62">
        <f t="shared" si="46"/>
      </c>
      <c r="F371" s="62">
        <f t="shared" si="47"/>
      </c>
      <c r="G371" s="62">
        <f t="shared" si="48"/>
      </c>
    </row>
    <row r="372" spans="2:7" ht="12.75">
      <c r="B372" s="61">
        <f t="shared" si="43"/>
      </c>
      <c r="C372" s="62">
        <f t="shared" si="44"/>
      </c>
      <c r="D372" s="63">
        <f t="shared" si="45"/>
      </c>
      <c r="E372" s="62">
        <f t="shared" si="46"/>
      </c>
      <c r="F372" s="62">
        <f t="shared" si="47"/>
      </c>
      <c r="G372" s="62">
        <f t="shared" si="48"/>
      </c>
    </row>
    <row r="373" spans="2:7" ht="12.75">
      <c r="B373" s="61">
        <f t="shared" si="43"/>
      </c>
      <c r="C373" s="62">
        <f t="shared" si="44"/>
      </c>
      <c r="D373" s="63">
        <f t="shared" si="45"/>
      </c>
      <c r="E373" s="62">
        <f t="shared" si="46"/>
      </c>
      <c r="F373" s="62">
        <f t="shared" si="47"/>
      </c>
      <c r="G373" s="62">
        <f t="shared" si="48"/>
      </c>
    </row>
    <row r="374" spans="2:7" ht="12.75">
      <c r="B374" s="61">
        <f t="shared" si="43"/>
      </c>
      <c r="C374" s="62">
        <f t="shared" si="44"/>
      </c>
      <c r="D374" s="63">
        <f t="shared" si="45"/>
      </c>
      <c r="E374" s="62">
        <f t="shared" si="46"/>
      </c>
      <c r="F374" s="62">
        <f t="shared" si="47"/>
      </c>
      <c r="G374" s="62">
        <f t="shared" si="48"/>
      </c>
    </row>
    <row r="375" spans="2:7" ht="12.75">
      <c r="B375" s="61">
        <f t="shared" si="43"/>
      </c>
      <c r="C375" s="62">
        <f t="shared" si="44"/>
      </c>
      <c r="D375" s="63">
        <f t="shared" si="45"/>
      </c>
      <c r="E375" s="62">
        <f t="shared" si="46"/>
      </c>
      <c r="F375" s="62">
        <f t="shared" si="47"/>
      </c>
      <c r="G375" s="62">
        <f t="shared" si="48"/>
      </c>
    </row>
    <row r="376" spans="2:7" ht="12.75">
      <c r="B376" s="61">
        <f t="shared" si="43"/>
      </c>
      <c r="C376" s="62">
        <f t="shared" si="44"/>
      </c>
      <c r="D376" s="63">
        <f t="shared" si="45"/>
      </c>
      <c r="E376" s="62">
        <f t="shared" si="46"/>
      </c>
      <c r="F376" s="62">
        <f t="shared" si="47"/>
      </c>
      <c r="G376" s="62">
        <f t="shared" si="48"/>
      </c>
    </row>
    <row r="377" spans="2:7" ht="12.75">
      <c r="B377" s="61">
        <f t="shared" si="43"/>
      </c>
      <c r="C377" s="62">
        <f t="shared" si="44"/>
      </c>
      <c r="D377" s="63">
        <f t="shared" si="45"/>
      </c>
      <c r="E377" s="62">
        <f t="shared" si="46"/>
      </c>
      <c r="F377" s="62">
        <f t="shared" si="47"/>
      </c>
      <c r="G377" s="62">
        <f t="shared" si="48"/>
      </c>
    </row>
    <row r="378" spans="2:7" ht="12.75">
      <c r="B378" s="61">
        <f t="shared" si="43"/>
      </c>
      <c r="C378" s="62">
        <f t="shared" si="44"/>
      </c>
      <c r="D378" s="63">
        <f t="shared" si="45"/>
      </c>
      <c r="E378" s="62">
        <f t="shared" si="46"/>
      </c>
      <c r="F378" s="62">
        <f t="shared" si="47"/>
      </c>
      <c r="G378" s="62">
        <f t="shared" si="48"/>
      </c>
    </row>
    <row r="379" spans="2:7" ht="12.75">
      <c r="B379" s="61">
        <f t="shared" si="43"/>
      </c>
      <c r="C379" s="62">
        <f t="shared" si="44"/>
      </c>
      <c r="D379" s="63">
        <f t="shared" si="45"/>
      </c>
      <c r="E379" s="62">
        <f t="shared" si="46"/>
      </c>
      <c r="F379" s="62">
        <f t="shared" si="47"/>
      </c>
      <c r="G379" s="62">
        <f t="shared" si="48"/>
      </c>
    </row>
    <row r="380" spans="2:7" ht="12.75">
      <c r="B380" s="61">
        <f t="shared" si="43"/>
      </c>
      <c r="C380" s="62">
        <f t="shared" si="44"/>
      </c>
      <c r="D380" s="63">
        <f t="shared" si="45"/>
      </c>
      <c r="E380" s="62">
        <f t="shared" si="46"/>
      </c>
      <c r="F380" s="62">
        <f t="shared" si="47"/>
      </c>
      <c r="G380" s="62">
        <f t="shared" si="48"/>
      </c>
    </row>
    <row r="381" spans="2:7" ht="12.75">
      <c r="B381" s="61">
        <f t="shared" si="43"/>
      </c>
      <c r="C381" s="62">
        <f t="shared" si="44"/>
      </c>
      <c r="D381" s="63">
        <f t="shared" si="45"/>
      </c>
      <c r="E381" s="62">
        <f t="shared" si="46"/>
      </c>
      <c r="F381" s="62">
        <f t="shared" si="47"/>
      </c>
      <c r="G381" s="62">
        <f t="shared" si="48"/>
      </c>
    </row>
    <row r="382" spans="2:7" ht="12.75">
      <c r="B382" s="61">
        <f t="shared" si="43"/>
      </c>
      <c r="C382" s="62">
        <f t="shared" si="44"/>
      </c>
      <c r="D382" s="63">
        <f t="shared" si="45"/>
      </c>
      <c r="E382" s="62">
        <f t="shared" si="46"/>
      </c>
      <c r="F382" s="62">
        <f t="shared" si="47"/>
      </c>
      <c r="G382" s="62">
        <f t="shared" si="48"/>
      </c>
    </row>
    <row r="383" spans="2:7" ht="12.75">
      <c r="B383" s="61">
        <f t="shared" si="43"/>
      </c>
      <c r="C383" s="62">
        <f t="shared" si="44"/>
      </c>
      <c r="D383" s="63">
        <f t="shared" si="45"/>
      </c>
      <c r="E383" s="62">
        <f t="shared" si="46"/>
      </c>
      <c r="F383" s="62">
        <f t="shared" si="47"/>
      </c>
      <c r="G383" s="62">
        <f t="shared" si="48"/>
      </c>
    </row>
    <row r="384" spans="2:7" ht="12.75">
      <c r="B384" s="61">
        <f t="shared" si="43"/>
      </c>
      <c r="C384" s="62">
        <f t="shared" si="44"/>
      </c>
      <c r="D384" s="63">
        <f t="shared" si="45"/>
      </c>
      <c r="E384" s="62">
        <f t="shared" si="46"/>
      </c>
      <c r="F384" s="62">
        <f t="shared" si="47"/>
      </c>
      <c r="G384" s="62">
        <f t="shared" si="48"/>
      </c>
    </row>
    <row r="385" spans="2:7" ht="12.75">
      <c r="B385" s="61">
        <f t="shared" si="43"/>
      </c>
      <c r="C385" s="62">
        <f t="shared" si="44"/>
      </c>
      <c r="D385" s="63">
        <f t="shared" si="45"/>
      </c>
      <c r="E385" s="62">
        <f t="shared" si="46"/>
      </c>
      <c r="F385" s="62">
        <f t="shared" si="47"/>
      </c>
      <c r="G385" s="62">
        <f t="shared" si="48"/>
      </c>
    </row>
    <row r="386" spans="2:7" ht="12.75">
      <c r="B386" s="61">
        <f t="shared" si="43"/>
      </c>
      <c r="C386" s="62">
        <f t="shared" si="44"/>
      </c>
      <c r="D386" s="63">
        <f t="shared" si="45"/>
      </c>
      <c r="E386" s="62">
        <f t="shared" si="46"/>
      </c>
      <c r="F386" s="62">
        <f t="shared" si="47"/>
      </c>
      <c r="G386" s="62">
        <f t="shared" si="48"/>
      </c>
    </row>
    <row r="387" spans="2:7" ht="12.75">
      <c r="B387" s="61">
        <f t="shared" si="43"/>
      </c>
      <c r="C387" s="62">
        <f t="shared" si="44"/>
      </c>
      <c r="D387" s="63">
        <f t="shared" si="45"/>
      </c>
      <c r="E387" s="62">
        <f t="shared" si="46"/>
      </c>
      <c r="F387" s="62">
        <f t="shared" si="47"/>
      </c>
      <c r="G387" s="62">
        <f t="shared" si="48"/>
      </c>
    </row>
    <row r="388" spans="2:7" ht="12.75">
      <c r="B388" s="61">
        <f t="shared" si="43"/>
      </c>
      <c r="C388" s="62">
        <f t="shared" si="44"/>
      </c>
      <c r="D388" s="63">
        <f t="shared" si="45"/>
      </c>
      <c r="E388" s="62">
        <f t="shared" si="46"/>
      </c>
      <c r="F388" s="62">
        <f t="shared" si="47"/>
      </c>
      <c r="G388" s="62">
        <f t="shared" si="48"/>
      </c>
    </row>
    <row r="389" spans="2:7" ht="12.75">
      <c r="B389" s="61">
        <f t="shared" si="43"/>
      </c>
      <c r="C389" s="62">
        <f t="shared" si="44"/>
      </c>
      <c r="D389" s="63">
        <f t="shared" si="45"/>
      </c>
      <c r="E389" s="62">
        <f t="shared" si="46"/>
      </c>
      <c r="F389" s="62">
        <f t="shared" si="47"/>
      </c>
      <c r="G389" s="62">
        <f t="shared" si="48"/>
      </c>
    </row>
    <row r="390" spans="2:7" ht="12.75">
      <c r="B390" s="61">
        <f t="shared" si="43"/>
      </c>
      <c r="C390" s="62">
        <f t="shared" si="44"/>
      </c>
      <c r="D390" s="63">
        <f t="shared" si="45"/>
      </c>
      <c r="E390" s="62">
        <f t="shared" si="46"/>
      </c>
      <c r="F390" s="62">
        <f t="shared" si="47"/>
      </c>
      <c r="G390" s="62">
        <f t="shared" si="48"/>
      </c>
    </row>
    <row r="391" spans="2:7" ht="12.75">
      <c r="B391" s="61">
        <f t="shared" si="43"/>
      </c>
      <c r="C391" s="62">
        <f t="shared" si="44"/>
      </c>
      <c r="D391" s="63">
        <f t="shared" si="45"/>
      </c>
      <c r="E391" s="62">
        <f t="shared" si="46"/>
      </c>
      <c r="F391" s="62">
        <f t="shared" si="47"/>
      </c>
      <c r="G391" s="62">
        <f t="shared" si="48"/>
      </c>
    </row>
    <row r="392" spans="2:7" ht="12.75">
      <c r="B392" s="61">
        <f t="shared" si="43"/>
      </c>
      <c r="C392" s="62">
        <f t="shared" si="44"/>
      </c>
      <c r="D392" s="63">
        <f t="shared" si="45"/>
      </c>
      <c r="E392" s="62">
        <f t="shared" si="46"/>
      </c>
      <c r="F392" s="62">
        <f t="shared" si="47"/>
      </c>
      <c r="G392" s="62">
        <f t="shared" si="48"/>
      </c>
    </row>
    <row r="393" spans="2:7" ht="12.75">
      <c r="B393" s="61">
        <f t="shared" si="43"/>
      </c>
      <c r="C393" s="62">
        <f t="shared" si="44"/>
      </c>
      <c r="D393" s="63">
        <f t="shared" si="45"/>
      </c>
      <c r="E393" s="62">
        <f t="shared" si="46"/>
      </c>
      <c r="F393" s="62">
        <f t="shared" si="47"/>
      </c>
      <c r="G393" s="62">
        <f t="shared" si="48"/>
      </c>
    </row>
    <row r="394" spans="2:7" ht="12.75">
      <c r="B394" s="61">
        <f t="shared" si="43"/>
      </c>
      <c r="C394" s="62">
        <f t="shared" si="44"/>
      </c>
      <c r="D394" s="63">
        <f t="shared" si="45"/>
      </c>
      <c r="E394" s="62">
        <f t="shared" si="46"/>
      </c>
      <c r="F394" s="62">
        <f t="shared" si="47"/>
      </c>
      <c r="G394" s="62">
        <f t="shared" si="48"/>
      </c>
    </row>
    <row r="395" spans="2:7" ht="12.75">
      <c r="B395" s="61">
        <f t="shared" si="43"/>
      </c>
      <c r="C395" s="62">
        <f t="shared" si="44"/>
      </c>
      <c r="D395" s="63">
        <f t="shared" si="45"/>
      </c>
      <c r="E395" s="62">
        <f t="shared" si="46"/>
      </c>
      <c r="F395" s="62">
        <f t="shared" si="47"/>
      </c>
      <c r="G395" s="62">
        <f t="shared" si="48"/>
      </c>
    </row>
    <row r="396" spans="2:7" ht="12.75">
      <c r="B396" s="61">
        <f t="shared" si="43"/>
      </c>
      <c r="C396" s="62">
        <f t="shared" si="44"/>
      </c>
      <c r="D396" s="63">
        <f t="shared" si="45"/>
      </c>
      <c r="E396" s="62">
        <f t="shared" si="46"/>
      </c>
      <c r="F396" s="62">
        <f t="shared" si="47"/>
      </c>
      <c r="G396" s="62">
        <f t="shared" si="48"/>
      </c>
    </row>
    <row r="397" spans="2:7" ht="12.75">
      <c r="B397" s="61">
        <f t="shared" si="43"/>
      </c>
      <c r="C397" s="62">
        <f t="shared" si="44"/>
      </c>
      <c r="D397" s="63">
        <f t="shared" si="45"/>
      </c>
      <c r="E397" s="62">
        <f t="shared" si="46"/>
      </c>
      <c r="F397" s="62">
        <f t="shared" si="47"/>
      </c>
      <c r="G397" s="62">
        <f t="shared" si="48"/>
      </c>
    </row>
    <row r="398" spans="2:7" ht="12.75">
      <c r="B398" s="61">
        <f aca="true" t="shared" si="49" ref="B398:B461">IF(B397&lt;$D$5*12,B397+1,"")</f>
      </c>
      <c r="C398" s="62">
        <f aca="true" t="shared" si="50" ref="C398:C461">IF(B398="","",-PMT($D$4/12,$D$5*12,$D$3))</f>
      </c>
      <c r="D398" s="63">
        <f t="shared" si="45"/>
      </c>
      <c r="E398" s="62">
        <f t="shared" si="46"/>
      </c>
      <c r="F398" s="62">
        <f t="shared" si="47"/>
      </c>
      <c r="G398" s="62">
        <f t="shared" si="48"/>
      </c>
    </row>
    <row r="399" spans="2:7" ht="12.75">
      <c r="B399" s="61">
        <f t="shared" si="49"/>
      </c>
      <c r="C399" s="62">
        <f t="shared" si="50"/>
      </c>
      <c r="D399" s="63">
        <f aca="true" t="shared" si="51" ref="D399:D462">IF(B399="","",$D$4/12*G398)</f>
      </c>
      <c r="E399" s="62">
        <f aca="true" t="shared" si="52" ref="E399:E462">IF(B399="","",C399-D399)</f>
      </c>
      <c r="F399" s="62">
        <f aca="true" t="shared" si="53" ref="F399:F462">IF(B399="","",E399+F398)</f>
      </c>
      <c r="G399" s="62">
        <f aca="true" t="shared" si="54" ref="G399:G462">IF(B399="","",$G$12-F399)</f>
      </c>
    </row>
    <row r="400" spans="2:7" ht="12.75">
      <c r="B400" s="61">
        <f t="shared" si="49"/>
      </c>
      <c r="C400" s="62">
        <f t="shared" si="50"/>
      </c>
      <c r="D400" s="63">
        <f t="shared" si="51"/>
      </c>
      <c r="E400" s="62">
        <f t="shared" si="52"/>
      </c>
      <c r="F400" s="62">
        <f t="shared" si="53"/>
      </c>
      <c r="G400" s="62">
        <f t="shared" si="54"/>
      </c>
    </row>
    <row r="401" spans="2:7" ht="12.75">
      <c r="B401" s="61">
        <f t="shared" si="49"/>
      </c>
      <c r="C401" s="62">
        <f t="shared" si="50"/>
      </c>
      <c r="D401" s="63">
        <f t="shared" si="51"/>
      </c>
      <c r="E401" s="62">
        <f t="shared" si="52"/>
      </c>
      <c r="F401" s="62">
        <f t="shared" si="53"/>
      </c>
      <c r="G401" s="62">
        <f t="shared" si="54"/>
      </c>
    </row>
    <row r="402" spans="2:7" ht="12.75">
      <c r="B402" s="61">
        <f t="shared" si="49"/>
      </c>
      <c r="C402" s="62">
        <f t="shared" si="50"/>
      </c>
      <c r="D402" s="63">
        <f t="shared" si="51"/>
      </c>
      <c r="E402" s="62">
        <f t="shared" si="52"/>
      </c>
      <c r="F402" s="62">
        <f t="shared" si="53"/>
      </c>
      <c r="G402" s="62">
        <f t="shared" si="54"/>
      </c>
    </row>
    <row r="403" spans="2:7" ht="12.75">
      <c r="B403" s="61">
        <f t="shared" si="49"/>
      </c>
      <c r="C403" s="62">
        <f t="shared" si="50"/>
      </c>
      <c r="D403" s="63">
        <f t="shared" si="51"/>
      </c>
      <c r="E403" s="62">
        <f t="shared" si="52"/>
      </c>
      <c r="F403" s="62">
        <f t="shared" si="53"/>
      </c>
      <c r="G403" s="62">
        <f t="shared" si="54"/>
      </c>
    </row>
    <row r="404" spans="2:7" ht="12.75">
      <c r="B404" s="61">
        <f t="shared" si="49"/>
      </c>
      <c r="C404" s="62">
        <f t="shared" si="50"/>
      </c>
      <c r="D404" s="63">
        <f t="shared" si="51"/>
      </c>
      <c r="E404" s="62">
        <f t="shared" si="52"/>
      </c>
      <c r="F404" s="62">
        <f t="shared" si="53"/>
      </c>
      <c r="G404" s="62">
        <f t="shared" si="54"/>
      </c>
    </row>
    <row r="405" spans="2:7" ht="12.75">
      <c r="B405" s="61">
        <f t="shared" si="49"/>
      </c>
      <c r="C405" s="62">
        <f t="shared" si="50"/>
      </c>
      <c r="D405" s="63">
        <f t="shared" si="51"/>
      </c>
      <c r="E405" s="62">
        <f t="shared" si="52"/>
      </c>
      <c r="F405" s="62">
        <f t="shared" si="53"/>
      </c>
      <c r="G405" s="62">
        <f t="shared" si="54"/>
      </c>
    </row>
    <row r="406" spans="2:7" ht="12.75">
      <c r="B406" s="61">
        <f t="shared" si="49"/>
      </c>
      <c r="C406" s="62">
        <f t="shared" si="50"/>
      </c>
      <c r="D406" s="63">
        <f t="shared" si="51"/>
      </c>
      <c r="E406" s="62">
        <f t="shared" si="52"/>
      </c>
      <c r="F406" s="62">
        <f t="shared" si="53"/>
      </c>
      <c r="G406" s="62">
        <f t="shared" si="54"/>
      </c>
    </row>
    <row r="407" spans="2:7" ht="12.75">
      <c r="B407" s="61">
        <f t="shared" si="49"/>
      </c>
      <c r="C407" s="62">
        <f t="shared" si="50"/>
      </c>
      <c r="D407" s="63">
        <f t="shared" si="51"/>
      </c>
      <c r="E407" s="62">
        <f t="shared" si="52"/>
      </c>
      <c r="F407" s="62">
        <f t="shared" si="53"/>
      </c>
      <c r="G407" s="62">
        <f t="shared" si="54"/>
      </c>
    </row>
    <row r="408" spans="2:7" ht="12.75">
      <c r="B408" s="61">
        <f t="shared" si="49"/>
      </c>
      <c r="C408" s="62">
        <f t="shared" si="50"/>
      </c>
      <c r="D408" s="63">
        <f t="shared" si="51"/>
      </c>
      <c r="E408" s="62">
        <f t="shared" si="52"/>
      </c>
      <c r="F408" s="62">
        <f t="shared" si="53"/>
      </c>
      <c r="G408" s="62">
        <f t="shared" si="54"/>
      </c>
    </row>
    <row r="409" spans="2:7" ht="12.75">
      <c r="B409" s="61">
        <f t="shared" si="49"/>
      </c>
      <c r="C409" s="62">
        <f t="shared" si="50"/>
      </c>
      <c r="D409" s="63">
        <f t="shared" si="51"/>
      </c>
      <c r="E409" s="62">
        <f t="shared" si="52"/>
      </c>
      <c r="F409" s="62">
        <f t="shared" si="53"/>
      </c>
      <c r="G409" s="62">
        <f t="shared" si="54"/>
      </c>
    </row>
    <row r="410" spans="2:7" ht="12.75">
      <c r="B410" s="61">
        <f t="shared" si="49"/>
      </c>
      <c r="C410" s="62">
        <f t="shared" si="50"/>
      </c>
      <c r="D410" s="63">
        <f t="shared" si="51"/>
      </c>
      <c r="E410" s="62">
        <f t="shared" si="52"/>
      </c>
      <c r="F410" s="62">
        <f t="shared" si="53"/>
      </c>
      <c r="G410" s="62">
        <f t="shared" si="54"/>
      </c>
    </row>
    <row r="411" spans="2:7" ht="12.75">
      <c r="B411" s="61">
        <f t="shared" si="49"/>
      </c>
      <c r="C411" s="62">
        <f t="shared" si="50"/>
      </c>
      <c r="D411" s="63">
        <f t="shared" si="51"/>
      </c>
      <c r="E411" s="62">
        <f t="shared" si="52"/>
      </c>
      <c r="F411" s="62">
        <f t="shared" si="53"/>
      </c>
      <c r="G411" s="62">
        <f t="shared" si="54"/>
      </c>
    </row>
    <row r="412" spans="2:7" ht="12.75">
      <c r="B412" s="61">
        <f t="shared" si="49"/>
      </c>
      <c r="C412" s="62">
        <f t="shared" si="50"/>
      </c>
      <c r="D412" s="63">
        <f t="shared" si="51"/>
      </c>
      <c r="E412" s="62">
        <f t="shared" si="52"/>
      </c>
      <c r="F412" s="62">
        <f t="shared" si="53"/>
      </c>
      <c r="G412" s="62">
        <f t="shared" si="54"/>
      </c>
    </row>
    <row r="413" spans="2:7" ht="12.75">
      <c r="B413" s="61">
        <f t="shared" si="49"/>
      </c>
      <c r="C413" s="62">
        <f t="shared" si="50"/>
      </c>
      <c r="D413" s="63">
        <f t="shared" si="51"/>
      </c>
      <c r="E413" s="62">
        <f t="shared" si="52"/>
      </c>
      <c r="F413" s="62">
        <f t="shared" si="53"/>
      </c>
      <c r="G413" s="62">
        <f t="shared" si="54"/>
      </c>
    </row>
    <row r="414" spans="2:7" ht="12.75">
      <c r="B414" s="61">
        <f t="shared" si="49"/>
      </c>
      <c r="C414" s="62">
        <f t="shared" si="50"/>
      </c>
      <c r="D414" s="63">
        <f t="shared" si="51"/>
      </c>
      <c r="E414" s="62">
        <f t="shared" si="52"/>
      </c>
      <c r="F414" s="62">
        <f t="shared" si="53"/>
      </c>
      <c r="G414" s="62">
        <f t="shared" si="54"/>
      </c>
    </row>
    <row r="415" spans="2:7" ht="12.75">
      <c r="B415" s="61">
        <f t="shared" si="49"/>
      </c>
      <c r="C415" s="62">
        <f t="shared" si="50"/>
      </c>
      <c r="D415" s="63">
        <f t="shared" si="51"/>
      </c>
      <c r="E415" s="62">
        <f t="shared" si="52"/>
      </c>
      <c r="F415" s="62">
        <f t="shared" si="53"/>
      </c>
      <c r="G415" s="62">
        <f t="shared" si="54"/>
      </c>
    </row>
    <row r="416" spans="2:7" ht="12.75">
      <c r="B416" s="61">
        <f t="shared" si="49"/>
      </c>
      <c r="C416" s="62">
        <f t="shared" si="50"/>
      </c>
      <c r="D416" s="63">
        <f t="shared" si="51"/>
      </c>
      <c r="E416" s="62">
        <f t="shared" si="52"/>
      </c>
      <c r="F416" s="62">
        <f t="shared" si="53"/>
      </c>
      <c r="G416" s="62">
        <f t="shared" si="54"/>
      </c>
    </row>
    <row r="417" spans="2:7" ht="12.75">
      <c r="B417" s="61">
        <f t="shared" si="49"/>
      </c>
      <c r="C417" s="62">
        <f t="shared" si="50"/>
      </c>
      <c r="D417" s="63">
        <f t="shared" si="51"/>
      </c>
      <c r="E417" s="62">
        <f t="shared" si="52"/>
      </c>
      <c r="F417" s="62">
        <f t="shared" si="53"/>
      </c>
      <c r="G417" s="62">
        <f t="shared" si="54"/>
      </c>
    </row>
    <row r="418" spans="2:7" ht="12.75">
      <c r="B418" s="61">
        <f t="shared" si="49"/>
      </c>
      <c r="C418" s="62">
        <f t="shared" si="50"/>
      </c>
      <c r="D418" s="63">
        <f t="shared" si="51"/>
      </c>
      <c r="E418" s="62">
        <f t="shared" si="52"/>
      </c>
      <c r="F418" s="62">
        <f t="shared" si="53"/>
      </c>
      <c r="G418" s="62">
        <f t="shared" si="54"/>
      </c>
    </row>
    <row r="419" spans="2:7" ht="12.75">
      <c r="B419" s="61">
        <f t="shared" si="49"/>
      </c>
      <c r="C419" s="62">
        <f t="shared" si="50"/>
      </c>
      <c r="D419" s="63">
        <f t="shared" si="51"/>
      </c>
      <c r="E419" s="62">
        <f t="shared" si="52"/>
      </c>
      <c r="F419" s="62">
        <f t="shared" si="53"/>
      </c>
      <c r="G419" s="62">
        <f t="shared" si="54"/>
      </c>
    </row>
    <row r="420" spans="2:7" ht="12.75">
      <c r="B420" s="61">
        <f t="shared" si="49"/>
      </c>
      <c r="C420" s="62">
        <f t="shared" si="50"/>
      </c>
      <c r="D420" s="63">
        <f t="shared" si="51"/>
      </c>
      <c r="E420" s="62">
        <f t="shared" si="52"/>
      </c>
      <c r="F420" s="62">
        <f t="shared" si="53"/>
      </c>
      <c r="G420" s="62">
        <f t="shared" si="54"/>
      </c>
    </row>
    <row r="421" spans="2:7" ht="12.75">
      <c r="B421" s="61">
        <f t="shared" si="49"/>
      </c>
      <c r="C421" s="62">
        <f t="shared" si="50"/>
      </c>
      <c r="D421" s="63">
        <f t="shared" si="51"/>
      </c>
      <c r="E421" s="62">
        <f t="shared" si="52"/>
      </c>
      <c r="F421" s="62">
        <f t="shared" si="53"/>
      </c>
      <c r="G421" s="62">
        <f t="shared" si="54"/>
      </c>
    </row>
    <row r="422" spans="2:7" ht="12.75">
      <c r="B422" s="61">
        <f t="shared" si="49"/>
      </c>
      <c r="C422" s="62">
        <f t="shared" si="50"/>
      </c>
      <c r="D422" s="63">
        <f t="shared" si="51"/>
      </c>
      <c r="E422" s="62">
        <f t="shared" si="52"/>
      </c>
      <c r="F422" s="62">
        <f t="shared" si="53"/>
      </c>
      <c r="G422" s="62">
        <f t="shared" si="54"/>
      </c>
    </row>
    <row r="423" spans="2:7" ht="12.75">
      <c r="B423" s="61">
        <f t="shared" si="49"/>
      </c>
      <c r="C423" s="62">
        <f t="shared" si="50"/>
      </c>
      <c r="D423" s="63">
        <f t="shared" si="51"/>
      </c>
      <c r="E423" s="62">
        <f t="shared" si="52"/>
      </c>
      <c r="F423" s="62">
        <f t="shared" si="53"/>
      </c>
      <c r="G423" s="62">
        <f t="shared" si="54"/>
      </c>
    </row>
    <row r="424" spans="2:7" ht="12.75">
      <c r="B424" s="61">
        <f t="shared" si="49"/>
      </c>
      <c r="C424" s="62">
        <f t="shared" si="50"/>
      </c>
      <c r="D424" s="63">
        <f t="shared" si="51"/>
      </c>
      <c r="E424" s="62">
        <f t="shared" si="52"/>
      </c>
      <c r="F424" s="62">
        <f t="shared" si="53"/>
      </c>
      <c r="G424" s="62">
        <f t="shared" si="54"/>
      </c>
    </row>
    <row r="425" spans="2:7" ht="12.75">
      <c r="B425" s="61">
        <f t="shared" si="49"/>
      </c>
      <c r="C425" s="62">
        <f t="shared" si="50"/>
      </c>
      <c r="D425" s="63">
        <f t="shared" si="51"/>
      </c>
      <c r="E425" s="62">
        <f t="shared" si="52"/>
      </c>
      <c r="F425" s="62">
        <f t="shared" si="53"/>
      </c>
      <c r="G425" s="62">
        <f t="shared" si="54"/>
      </c>
    </row>
    <row r="426" spans="2:7" ht="12.75">
      <c r="B426" s="61">
        <f t="shared" si="49"/>
      </c>
      <c r="C426" s="62">
        <f t="shared" si="50"/>
      </c>
      <c r="D426" s="63">
        <f t="shared" si="51"/>
      </c>
      <c r="E426" s="62">
        <f t="shared" si="52"/>
      </c>
      <c r="F426" s="62">
        <f t="shared" si="53"/>
      </c>
      <c r="G426" s="62">
        <f t="shared" si="54"/>
      </c>
    </row>
    <row r="427" spans="2:7" ht="12.75">
      <c r="B427" s="61">
        <f t="shared" si="49"/>
      </c>
      <c r="C427" s="62">
        <f t="shared" si="50"/>
      </c>
      <c r="D427" s="63">
        <f t="shared" si="51"/>
      </c>
      <c r="E427" s="62">
        <f t="shared" si="52"/>
      </c>
      <c r="F427" s="62">
        <f t="shared" si="53"/>
      </c>
      <c r="G427" s="62">
        <f t="shared" si="54"/>
      </c>
    </row>
    <row r="428" spans="2:7" ht="12.75">
      <c r="B428" s="61">
        <f t="shared" si="49"/>
      </c>
      <c r="C428" s="62">
        <f t="shared" si="50"/>
      </c>
      <c r="D428" s="63">
        <f t="shared" si="51"/>
      </c>
      <c r="E428" s="62">
        <f t="shared" si="52"/>
      </c>
      <c r="F428" s="62">
        <f t="shared" si="53"/>
      </c>
      <c r="G428" s="62">
        <f t="shared" si="54"/>
      </c>
    </row>
    <row r="429" spans="2:7" ht="12.75">
      <c r="B429" s="61">
        <f t="shared" si="49"/>
      </c>
      <c r="C429" s="62">
        <f t="shared" si="50"/>
      </c>
      <c r="D429" s="63">
        <f t="shared" si="51"/>
      </c>
      <c r="E429" s="62">
        <f t="shared" si="52"/>
      </c>
      <c r="F429" s="62">
        <f t="shared" si="53"/>
      </c>
      <c r="G429" s="62">
        <f t="shared" si="54"/>
      </c>
    </row>
    <row r="430" spans="2:7" ht="12.75">
      <c r="B430" s="61">
        <f t="shared" si="49"/>
      </c>
      <c r="C430" s="62">
        <f t="shared" si="50"/>
      </c>
      <c r="D430" s="63">
        <f t="shared" si="51"/>
      </c>
      <c r="E430" s="62">
        <f t="shared" si="52"/>
      </c>
      <c r="F430" s="62">
        <f t="shared" si="53"/>
      </c>
      <c r="G430" s="62">
        <f t="shared" si="54"/>
      </c>
    </row>
    <row r="431" spans="2:7" ht="12.75">
      <c r="B431" s="61">
        <f t="shared" si="49"/>
      </c>
      <c r="C431" s="62">
        <f t="shared" si="50"/>
      </c>
      <c r="D431" s="63">
        <f t="shared" si="51"/>
      </c>
      <c r="E431" s="62">
        <f t="shared" si="52"/>
      </c>
      <c r="F431" s="62">
        <f t="shared" si="53"/>
      </c>
      <c r="G431" s="62">
        <f t="shared" si="54"/>
      </c>
    </row>
    <row r="432" spans="2:7" ht="12.75">
      <c r="B432" s="61">
        <f t="shared" si="49"/>
      </c>
      <c r="C432" s="62">
        <f t="shared" si="50"/>
      </c>
      <c r="D432" s="63">
        <f t="shared" si="51"/>
      </c>
      <c r="E432" s="62">
        <f t="shared" si="52"/>
      </c>
      <c r="F432" s="62">
        <f t="shared" si="53"/>
      </c>
      <c r="G432" s="62">
        <f t="shared" si="54"/>
      </c>
    </row>
    <row r="433" spans="2:7" ht="12.75">
      <c r="B433" s="61">
        <f t="shared" si="49"/>
      </c>
      <c r="C433" s="62">
        <f t="shared" si="50"/>
      </c>
      <c r="D433" s="63">
        <f t="shared" si="51"/>
      </c>
      <c r="E433" s="62">
        <f t="shared" si="52"/>
      </c>
      <c r="F433" s="62">
        <f t="shared" si="53"/>
      </c>
      <c r="G433" s="62">
        <f t="shared" si="54"/>
      </c>
    </row>
    <row r="434" spans="2:7" ht="12.75">
      <c r="B434" s="61">
        <f t="shared" si="49"/>
      </c>
      <c r="C434" s="62">
        <f t="shared" si="50"/>
      </c>
      <c r="D434" s="63">
        <f t="shared" si="51"/>
      </c>
      <c r="E434" s="62">
        <f t="shared" si="52"/>
      </c>
      <c r="F434" s="62">
        <f t="shared" si="53"/>
      </c>
      <c r="G434" s="62">
        <f t="shared" si="54"/>
      </c>
    </row>
    <row r="435" spans="2:7" ht="12.75">
      <c r="B435" s="61">
        <f t="shared" si="49"/>
      </c>
      <c r="C435" s="62">
        <f t="shared" si="50"/>
      </c>
      <c r="D435" s="63">
        <f t="shared" si="51"/>
      </c>
      <c r="E435" s="62">
        <f t="shared" si="52"/>
      </c>
      <c r="F435" s="62">
        <f t="shared" si="53"/>
      </c>
      <c r="G435" s="62">
        <f t="shared" si="54"/>
      </c>
    </row>
    <row r="436" spans="2:7" ht="12.75">
      <c r="B436" s="61">
        <f t="shared" si="49"/>
      </c>
      <c r="C436" s="62">
        <f t="shared" si="50"/>
      </c>
      <c r="D436" s="63">
        <f t="shared" si="51"/>
      </c>
      <c r="E436" s="62">
        <f t="shared" si="52"/>
      </c>
      <c r="F436" s="62">
        <f t="shared" si="53"/>
      </c>
      <c r="G436" s="62">
        <f t="shared" si="54"/>
      </c>
    </row>
    <row r="437" spans="2:7" ht="12.75">
      <c r="B437" s="61">
        <f t="shared" si="49"/>
      </c>
      <c r="C437" s="62">
        <f t="shared" si="50"/>
      </c>
      <c r="D437" s="63">
        <f t="shared" si="51"/>
      </c>
      <c r="E437" s="62">
        <f t="shared" si="52"/>
      </c>
      <c r="F437" s="62">
        <f t="shared" si="53"/>
      </c>
      <c r="G437" s="62">
        <f t="shared" si="54"/>
      </c>
    </row>
    <row r="438" spans="2:7" ht="12.75">
      <c r="B438" s="61">
        <f t="shared" si="49"/>
      </c>
      <c r="C438" s="62">
        <f t="shared" si="50"/>
      </c>
      <c r="D438" s="63">
        <f t="shared" si="51"/>
      </c>
      <c r="E438" s="62">
        <f t="shared" si="52"/>
      </c>
      <c r="F438" s="62">
        <f t="shared" si="53"/>
      </c>
      <c r="G438" s="62">
        <f t="shared" si="54"/>
      </c>
    </row>
    <row r="439" spans="2:7" ht="12.75">
      <c r="B439" s="61">
        <f t="shared" si="49"/>
      </c>
      <c r="C439" s="62">
        <f t="shared" si="50"/>
      </c>
      <c r="D439" s="63">
        <f t="shared" si="51"/>
      </c>
      <c r="E439" s="62">
        <f t="shared" si="52"/>
      </c>
      <c r="F439" s="62">
        <f t="shared" si="53"/>
      </c>
      <c r="G439" s="62">
        <f t="shared" si="54"/>
      </c>
    </row>
    <row r="440" spans="2:7" ht="12.75">
      <c r="B440" s="61">
        <f t="shared" si="49"/>
      </c>
      <c r="C440" s="62">
        <f t="shared" si="50"/>
      </c>
      <c r="D440" s="63">
        <f t="shared" si="51"/>
      </c>
      <c r="E440" s="62">
        <f t="shared" si="52"/>
      </c>
      <c r="F440" s="62">
        <f t="shared" si="53"/>
      </c>
      <c r="G440" s="62">
        <f t="shared" si="54"/>
      </c>
    </row>
    <row r="441" spans="2:7" ht="12.75">
      <c r="B441" s="61">
        <f t="shared" si="49"/>
      </c>
      <c r="C441" s="62">
        <f t="shared" si="50"/>
      </c>
      <c r="D441" s="63">
        <f t="shared" si="51"/>
      </c>
      <c r="E441" s="62">
        <f t="shared" si="52"/>
      </c>
      <c r="F441" s="62">
        <f t="shared" si="53"/>
      </c>
      <c r="G441" s="62">
        <f t="shared" si="54"/>
      </c>
    </row>
    <row r="442" spans="2:7" ht="12.75">
      <c r="B442" s="61">
        <f t="shared" si="49"/>
      </c>
      <c r="C442" s="62">
        <f t="shared" si="50"/>
      </c>
      <c r="D442" s="63">
        <f t="shared" si="51"/>
      </c>
      <c r="E442" s="62">
        <f t="shared" si="52"/>
      </c>
      <c r="F442" s="62">
        <f t="shared" si="53"/>
      </c>
      <c r="G442" s="62">
        <f t="shared" si="54"/>
      </c>
    </row>
    <row r="443" spans="2:7" ht="12.75">
      <c r="B443" s="61">
        <f t="shared" si="49"/>
      </c>
      <c r="C443" s="62">
        <f t="shared" si="50"/>
      </c>
      <c r="D443" s="63">
        <f t="shared" si="51"/>
      </c>
      <c r="E443" s="62">
        <f t="shared" si="52"/>
      </c>
      <c r="F443" s="62">
        <f t="shared" si="53"/>
      </c>
      <c r="G443" s="62">
        <f t="shared" si="54"/>
      </c>
    </row>
    <row r="444" spans="2:7" ht="12.75">
      <c r="B444" s="61">
        <f t="shared" si="49"/>
      </c>
      <c r="C444" s="62">
        <f t="shared" si="50"/>
      </c>
      <c r="D444" s="63">
        <f t="shared" si="51"/>
      </c>
      <c r="E444" s="62">
        <f t="shared" si="52"/>
      </c>
      <c r="F444" s="62">
        <f t="shared" si="53"/>
      </c>
      <c r="G444" s="62">
        <f t="shared" si="54"/>
      </c>
    </row>
    <row r="445" spans="2:7" ht="12.75">
      <c r="B445" s="61">
        <f t="shared" si="49"/>
      </c>
      <c r="C445" s="62">
        <f t="shared" si="50"/>
      </c>
      <c r="D445" s="63">
        <f t="shared" si="51"/>
      </c>
      <c r="E445" s="62">
        <f t="shared" si="52"/>
      </c>
      <c r="F445" s="62">
        <f t="shared" si="53"/>
      </c>
      <c r="G445" s="62">
        <f t="shared" si="54"/>
      </c>
    </row>
    <row r="446" spans="2:7" ht="12.75">
      <c r="B446" s="61">
        <f t="shared" si="49"/>
      </c>
      <c r="C446" s="62">
        <f t="shared" si="50"/>
      </c>
      <c r="D446" s="63">
        <f t="shared" si="51"/>
      </c>
      <c r="E446" s="62">
        <f t="shared" si="52"/>
      </c>
      <c r="F446" s="62">
        <f t="shared" si="53"/>
      </c>
      <c r="G446" s="62">
        <f t="shared" si="54"/>
      </c>
    </row>
    <row r="447" spans="2:7" ht="12.75">
      <c r="B447" s="61">
        <f t="shared" si="49"/>
      </c>
      <c r="C447" s="62">
        <f t="shared" si="50"/>
      </c>
      <c r="D447" s="63">
        <f t="shared" si="51"/>
      </c>
      <c r="E447" s="62">
        <f t="shared" si="52"/>
      </c>
      <c r="F447" s="62">
        <f t="shared" si="53"/>
      </c>
      <c r="G447" s="62">
        <f t="shared" si="54"/>
      </c>
    </row>
    <row r="448" spans="2:7" ht="12.75">
      <c r="B448" s="61">
        <f t="shared" si="49"/>
      </c>
      <c r="C448" s="62">
        <f t="shared" si="50"/>
      </c>
      <c r="D448" s="63">
        <f t="shared" si="51"/>
      </c>
      <c r="E448" s="62">
        <f t="shared" si="52"/>
      </c>
      <c r="F448" s="62">
        <f t="shared" si="53"/>
      </c>
      <c r="G448" s="62">
        <f t="shared" si="54"/>
      </c>
    </row>
    <row r="449" spans="2:7" ht="12.75">
      <c r="B449" s="61">
        <f t="shared" si="49"/>
      </c>
      <c r="C449" s="62">
        <f t="shared" si="50"/>
      </c>
      <c r="D449" s="63">
        <f t="shared" si="51"/>
      </c>
      <c r="E449" s="62">
        <f t="shared" si="52"/>
      </c>
      <c r="F449" s="62">
        <f t="shared" si="53"/>
      </c>
      <c r="G449" s="62">
        <f t="shared" si="54"/>
      </c>
    </row>
    <row r="450" spans="2:7" ht="12.75">
      <c r="B450" s="61">
        <f t="shared" si="49"/>
      </c>
      <c r="C450" s="62">
        <f t="shared" si="50"/>
      </c>
      <c r="D450" s="63">
        <f t="shared" si="51"/>
      </c>
      <c r="E450" s="62">
        <f t="shared" si="52"/>
      </c>
      <c r="F450" s="62">
        <f t="shared" si="53"/>
      </c>
      <c r="G450" s="62">
        <f t="shared" si="54"/>
      </c>
    </row>
    <row r="451" spans="2:7" ht="12.75">
      <c r="B451" s="61">
        <f t="shared" si="49"/>
      </c>
      <c r="C451" s="62">
        <f t="shared" si="50"/>
      </c>
      <c r="D451" s="63">
        <f t="shared" si="51"/>
      </c>
      <c r="E451" s="62">
        <f t="shared" si="52"/>
      </c>
      <c r="F451" s="62">
        <f t="shared" si="53"/>
      </c>
      <c r="G451" s="62">
        <f t="shared" si="54"/>
      </c>
    </row>
    <row r="452" spans="2:7" ht="12.75">
      <c r="B452" s="61">
        <f t="shared" si="49"/>
      </c>
      <c r="C452" s="62">
        <f t="shared" si="50"/>
      </c>
      <c r="D452" s="63">
        <f t="shared" si="51"/>
      </c>
      <c r="E452" s="62">
        <f t="shared" si="52"/>
      </c>
      <c r="F452" s="62">
        <f t="shared" si="53"/>
      </c>
      <c r="G452" s="62">
        <f t="shared" si="54"/>
      </c>
    </row>
    <row r="453" spans="2:7" ht="12.75">
      <c r="B453" s="61">
        <f t="shared" si="49"/>
      </c>
      <c r="C453" s="62">
        <f t="shared" si="50"/>
      </c>
      <c r="D453" s="63">
        <f t="shared" si="51"/>
      </c>
      <c r="E453" s="62">
        <f t="shared" si="52"/>
      </c>
      <c r="F453" s="62">
        <f t="shared" si="53"/>
      </c>
      <c r="G453" s="62">
        <f t="shared" si="54"/>
      </c>
    </row>
    <row r="454" spans="2:7" ht="12.75">
      <c r="B454" s="61">
        <f t="shared" si="49"/>
      </c>
      <c r="C454" s="62">
        <f t="shared" si="50"/>
      </c>
      <c r="D454" s="63">
        <f t="shared" si="51"/>
      </c>
      <c r="E454" s="62">
        <f t="shared" si="52"/>
      </c>
      <c r="F454" s="62">
        <f t="shared" si="53"/>
      </c>
      <c r="G454" s="62">
        <f t="shared" si="54"/>
      </c>
    </row>
    <row r="455" spans="2:7" ht="12.75">
      <c r="B455" s="61">
        <f t="shared" si="49"/>
      </c>
      <c r="C455" s="62">
        <f t="shared" si="50"/>
      </c>
      <c r="D455" s="63">
        <f t="shared" si="51"/>
      </c>
      <c r="E455" s="62">
        <f t="shared" si="52"/>
      </c>
      <c r="F455" s="62">
        <f t="shared" si="53"/>
      </c>
      <c r="G455" s="62">
        <f t="shared" si="54"/>
      </c>
    </row>
    <row r="456" spans="2:7" ht="12.75">
      <c r="B456" s="61">
        <f t="shared" si="49"/>
      </c>
      <c r="C456" s="62">
        <f t="shared" si="50"/>
      </c>
      <c r="D456" s="63">
        <f t="shared" si="51"/>
      </c>
      <c r="E456" s="62">
        <f t="shared" si="52"/>
      </c>
      <c r="F456" s="62">
        <f t="shared" si="53"/>
      </c>
      <c r="G456" s="62">
        <f t="shared" si="54"/>
      </c>
    </row>
    <row r="457" spans="2:7" ht="12.75">
      <c r="B457" s="61">
        <f t="shared" si="49"/>
      </c>
      <c r="C457" s="62">
        <f t="shared" si="50"/>
      </c>
      <c r="D457" s="63">
        <f t="shared" si="51"/>
      </c>
      <c r="E457" s="62">
        <f t="shared" si="52"/>
      </c>
      <c r="F457" s="62">
        <f t="shared" si="53"/>
      </c>
      <c r="G457" s="62">
        <f t="shared" si="54"/>
      </c>
    </row>
    <row r="458" spans="2:7" ht="12.75">
      <c r="B458" s="61">
        <f t="shared" si="49"/>
      </c>
      <c r="C458" s="62">
        <f t="shared" si="50"/>
      </c>
      <c r="D458" s="63">
        <f t="shared" si="51"/>
      </c>
      <c r="E458" s="62">
        <f t="shared" si="52"/>
      </c>
      <c r="F458" s="62">
        <f t="shared" si="53"/>
      </c>
      <c r="G458" s="62">
        <f t="shared" si="54"/>
      </c>
    </row>
    <row r="459" spans="2:7" ht="12.75">
      <c r="B459" s="61">
        <f t="shared" si="49"/>
      </c>
      <c r="C459" s="62">
        <f t="shared" si="50"/>
      </c>
      <c r="D459" s="63">
        <f t="shared" si="51"/>
      </c>
      <c r="E459" s="62">
        <f t="shared" si="52"/>
      </c>
      <c r="F459" s="62">
        <f t="shared" si="53"/>
      </c>
      <c r="G459" s="62">
        <f t="shared" si="54"/>
      </c>
    </row>
    <row r="460" spans="2:7" ht="12.75">
      <c r="B460" s="61">
        <f t="shared" si="49"/>
      </c>
      <c r="C460" s="62">
        <f t="shared" si="50"/>
      </c>
      <c r="D460" s="63">
        <f t="shared" si="51"/>
      </c>
      <c r="E460" s="62">
        <f t="shared" si="52"/>
      </c>
      <c r="F460" s="62">
        <f t="shared" si="53"/>
      </c>
      <c r="G460" s="62">
        <f t="shared" si="54"/>
      </c>
    </row>
    <row r="461" spans="2:7" ht="12.75">
      <c r="B461" s="61">
        <f t="shared" si="49"/>
      </c>
      <c r="C461" s="62">
        <f t="shared" si="50"/>
      </c>
      <c r="D461" s="63">
        <f t="shared" si="51"/>
      </c>
      <c r="E461" s="62">
        <f t="shared" si="52"/>
      </c>
      <c r="F461" s="62">
        <f t="shared" si="53"/>
      </c>
      <c r="G461" s="62">
        <f t="shared" si="54"/>
      </c>
    </row>
    <row r="462" spans="2:7" ht="12.75">
      <c r="B462" s="61">
        <f aca="true" t="shared" si="55" ref="B462:B495">IF(B461&lt;$D$5*12,B461+1,"")</f>
      </c>
      <c r="C462" s="62">
        <f aca="true" t="shared" si="56" ref="C462:C495">IF(B462="","",-PMT($D$4/12,$D$5*12,$D$3))</f>
      </c>
      <c r="D462" s="63">
        <f t="shared" si="51"/>
      </c>
      <c r="E462" s="62">
        <f t="shared" si="52"/>
      </c>
      <c r="F462" s="62">
        <f t="shared" si="53"/>
      </c>
      <c r="G462" s="62">
        <f t="shared" si="54"/>
      </c>
    </row>
    <row r="463" spans="2:7" ht="12.75">
      <c r="B463" s="61">
        <f t="shared" si="55"/>
      </c>
      <c r="C463" s="62">
        <f t="shared" si="56"/>
      </c>
      <c r="D463" s="63">
        <f aca="true" t="shared" si="57" ref="D463:D495">IF(B463="","",$D$4/12*G462)</f>
      </c>
      <c r="E463" s="62">
        <f aca="true" t="shared" si="58" ref="E463:E495">IF(B463="","",C463-D463)</f>
      </c>
      <c r="F463" s="62">
        <f aca="true" t="shared" si="59" ref="F463:F495">IF(B463="","",E463+F462)</f>
      </c>
      <c r="G463" s="62">
        <f aca="true" t="shared" si="60" ref="G463:G495">IF(B463="","",$G$12-F463)</f>
      </c>
    </row>
    <row r="464" spans="2:7" ht="12.75">
      <c r="B464" s="61">
        <f t="shared" si="55"/>
      </c>
      <c r="C464" s="62">
        <f t="shared" si="56"/>
      </c>
      <c r="D464" s="63">
        <f t="shared" si="57"/>
      </c>
      <c r="E464" s="62">
        <f t="shared" si="58"/>
      </c>
      <c r="F464" s="62">
        <f t="shared" si="59"/>
      </c>
      <c r="G464" s="62">
        <f t="shared" si="60"/>
      </c>
    </row>
    <row r="465" spans="2:7" ht="12.75">
      <c r="B465" s="61">
        <f t="shared" si="55"/>
      </c>
      <c r="C465" s="62">
        <f t="shared" si="56"/>
      </c>
      <c r="D465" s="63">
        <f t="shared" si="57"/>
      </c>
      <c r="E465" s="62">
        <f t="shared" si="58"/>
      </c>
      <c r="F465" s="62">
        <f t="shared" si="59"/>
      </c>
      <c r="G465" s="62">
        <f t="shared" si="60"/>
      </c>
    </row>
    <row r="466" spans="2:7" ht="12.75">
      <c r="B466" s="61">
        <f t="shared" si="55"/>
      </c>
      <c r="C466" s="62">
        <f t="shared" si="56"/>
      </c>
      <c r="D466" s="63">
        <f t="shared" si="57"/>
      </c>
      <c r="E466" s="62">
        <f t="shared" si="58"/>
      </c>
      <c r="F466" s="62">
        <f t="shared" si="59"/>
      </c>
      <c r="G466" s="62">
        <f t="shared" si="60"/>
      </c>
    </row>
    <row r="467" spans="2:7" ht="12.75">
      <c r="B467" s="61">
        <f t="shared" si="55"/>
      </c>
      <c r="C467" s="62">
        <f t="shared" si="56"/>
      </c>
      <c r="D467" s="63">
        <f t="shared" si="57"/>
      </c>
      <c r="E467" s="62">
        <f t="shared" si="58"/>
      </c>
      <c r="F467" s="62">
        <f t="shared" si="59"/>
      </c>
      <c r="G467" s="62">
        <f t="shared" si="60"/>
      </c>
    </row>
    <row r="468" spans="2:7" ht="12.75">
      <c r="B468" s="61">
        <f t="shared" si="55"/>
      </c>
      <c r="C468" s="62">
        <f t="shared" si="56"/>
      </c>
      <c r="D468" s="63">
        <f t="shared" si="57"/>
      </c>
      <c r="E468" s="62">
        <f t="shared" si="58"/>
      </c>
      <c r="F468" s="62">
        <f t="shared" si="59"/>
      </c>
      <c r="G468" s="62">
        <f t="shared" si="60"/>
      </c>
    </row>
    <row r="469" spans="2:7" ht="12.75">
      <c r="B469" s="61">
        <f t="shared" si="55"/>
      </c>
      <c r="C469" s="62">
        <f t="shared" si="56"/>
      </c>
      <c r="D469" s="63">
        <f t="shared" si="57"/>
      </c>
      <c r="E469" s="62">
        <f t="shared" si="58"/>
      </c>
      <c r="F469" s="62">
        <f t="shared" si="59"/>
      </c>
      <c r="G469" s="62">
        <f t="shared" si="60"/>
      </c>
    </row>
    <row r="470" spans="2:7" ht="12.75">
      <c r="B470" s="61">
        <f t="shared" si="55"/>
      </c>
      <c r="C470" s="62">
        <f t="shared" si="56"/>
      </c>
      <c r="D470" s="63">
        <f t="shared" si="57"/>
      </c>
      <c r="E470" s="62">
        <f t="shared" si="58"/>
      </c>
      <c r="F470" s="62">
        <f t="shared" si="59"/>
      </c>
      <c r="G470" s="62">
        <f t="shared" si="60"/>
      </c>
    </row>
    <row r="471" spans="2:7" ht="12.75">
      <c r="B471" s="61">
        <f t="shared" si="55"/>
      </c>
      <c r="C471" s="62">
        <f t="shared" si="56"/>
      </c>
      <c r="D471" s="63">
        <f t="shared" si="57"/>
      </c>
      <c r="E471" s="62">
        <f t="shared" si="58"/>
      </c>
      <c r="F471" s="62">
        <f t="shared" si="59"/>
      </c>
      <c r="G471" s="62">
        <f t="shared" si="60"/>
      </c>
    </row>
    <row r="472" spans="2:7" ht="12.75">
      <c r="B472" s="61">
        <f t="shared" si="55"/>
      </c>
      <c r="C472" s="62">
        <f t="shared" si="56"/>
      </c>
      <c r="D472" s="63">
        <f t="shared" si="57"/>
      </c>
      <c r="E472" s="62">
        <f t="shared" si="58"/>
      </c>
      <c r="F472" s="62">
        <f t="shared" si="59"/>
      </c>
      <c r="G472" s="62">
        <f t="shared" si="60"/>
      </c>
    </row>
    <row r="473" spans="2:7" ht="12.75">
      <c r="B473" s="61">
        <f t="shared" si="55"/>
      </c>
      <c r="C473" s="62">
        <f t="shared" si="56"/>
      </c>
      <c r="D473" s="63">
        <f t="shared" si="57"/>
      </c>
      <c r="E473" s="62">
        <f t="shared" si="58"/>
      </c>
      <c r="F473" s="62">
        <f t="shared" si="59"/>
      </c>
      <c r="G473" s="62">
        <f t="shared" si="60"/>
      </c>
    </row>
    <row r="474" spans="2:7" ht="12.75">
      <c r="B474" s="61">
        <f t="shared" si="55"/>
      </c>
      <c r="C474" s="62">
        <f t="shared" si="56"/>
      </c>
      <c r="D474" s="63">
        <f t="shared" si="57"/>
      </c>
      <c r="E474" s="62">
        <f t="shared" si="58"/>
      </c>
      <c r="F474" s="62">
        <f t="shared" si="59"/>
      </c>
      <c r="G474" s="62">
        <f t="shared" si="60"/>
      </c>
    </row>
    <row r="475" spans="2:7" ht="12.75">
      <c r="B475" s="61">
        <f t="shared" si="55"/>
      </c>
      <c r="C475" s="62">
        <f t="shared" si="56"/>
      </c>
      <c r="D475" s="63">
        <f t="shared" si="57"/>
      </c>
      <c r="E475" s="62">
        <f t="shared" si="58"/>
      </c>
      <c r="F475" s="62">
        <f t="shared" si="59"/>
      </c>
      <c r="G475" s="62">
        <f t="shared" si="60"/>
      </c>
    </row>
    <row r="476" spans="2:7" ht="12.75">
      <c r="B476" s="61">
        <f t="shared" si="55"/>
      </c>
      <c r="C476" s="62">
        <f t="shared" si="56"/>
      </c>
      <c r="D476" s="63">
        <f t="shared" si="57"/>
      </c>
      <c r="E476" s="62">
        <f t="shared" si="58"/>
      </c>
      <c r="F476" s="62">
        <f t="shared" si="59"/>
      </c>
      <c r="G476" s="62">
        <f t="shared" si="60"/>
      </c>
    </row>
    <row r="477" spans="2:7" ht="12.75">
      <c r="B477" s="61">
        <f t="shared" si="55"/>
      </c>
      <c r="C477" s="62">
        <f t="shared" si="56"/>
      </c>
      <c r="D477" s="63">
        <f t="shared" si="57"/>
      </c>
      <c r="E477" s="62">
        <f t="shared" si="58"/>
      </c>
      <c r="F477" s="62">
        <f t="shared" si="59"/>
      </c>
      <c r="G477" s="62">
        <f t="shared" si="60"/>
      </c>
    </row>
    <row r="478" spans="2:7" ht="12.75">
      <c r="B478" s="61">
        <f t="shared" si="55"/>
      </c>
      <c r="C478" s="62">
        <f t="shared" si="56"/>
      </c>
      <c r="D478" s="63">
        <f t="shared" si="57"/>
      </c>
      <c r="E478" s="62">
        <f t="shared" si="58"/>
      </c>
      <c r="F478" s="62">
        <f t="shared" si="59"/>
      </c>
      <c r="G478" s="62">
        <f t="shared" si="60"/>
      </c>
    </row>
    <row r="479" spans="2:7" ht="12.75">
      <c r="B479" s="61">
        <f t="shared" si="55"/>
      </c>
      <c r="C479" s="62">
        <f t="shared" si="56"/>
      </c>
      <c r="D479" s="63">
        <f t="shared" si="57"/>
      </c>
      <c r="E479" s="62">
        <f t="shared" si="58"/>
      </c>
      <c r="F479" s="62">
        <f t="shared" si="59"/>
      </c>
      <c r="G479" s="62">
        <f t="shared" si="60"/>
      </c>
    </row>
    <row r="480" spans="2:7" ht="12.75">
      <c r="B480" s="61">
        <f t="shared" si="55"/>
      </c>
      <c r="C480" s="62">
        <f t="shared" si="56"/>
      </c>
      <c r="D480" s="63">
        <f t="shared" si="57"/>
      </c>
      <c r="E480" s="62">
        <f t="shared" si="58"/>
      </c>
      <c r="F480" s="62">
        <f t="shared" si="59"/>
      </c>
      <c r="G480" s="62">
        <f t="shared" si="60"/>
      </c>
    </row>
    <row r="481" spans="2:7" ht="12.75">
      <c r="B481" s="61">
        <f t="shared" si="55"/>
      </c>
      <c r="C481" s="62">
        <f t="shared" si="56"/>
      </c>
      <c r="D481" s="63">
        <f t="shared" si="57"/>
      </c>
      <c r="E481" s="62">
        <f t="shared" si="58"/>
      </c>
      <c r="F481" s="62">
        <f t="shared" si="59"/>
      </c>
      <c r="G481" s="62">
        <f t="shared" si="60"/>
      </c>
    </row>
    <row r="482" spans="2:7" ht="12.75">
      <c r="B482" s="61">
        <f t="shared" si="55"/>
      </c>
      <c r="C482" s="62">
        <f t="shared" si="56"/>
      </c>
      <c r="D482" s="63">
        <f t="shared" si="57"/>
      </c>
      <c r="E482" s="62">
        <f t="shared" si="58"/>
      </c>
      <c r="F482" s="62">
        <f t="shared" si="59"/>
      </c>
      <c r="G482" s="62">
        <f t="shared" si="60"/>
      </c>
    </row>
    <row r="483" spans="2:7" ht="12.75">
      <c r="B483" s="61">
        <f t="shared" si="55"/>
      </c>
      <c r="C483" s="62">
        <f t="shared" si="56"/>
      </c>
      <c r="D483" s="63">
        <f t="shared" si="57"/>
      </c>
      <c r="E483" s="62">
        <f t="shared" si="58"/>
      </c>
      <c r="F483" s="62">
        <f t="shared" si="59"/>
      </c>
      <c r="G483" s="62">
        <f t="shared" si="60"/>
      </c>
    </row>
    <row r="484" spans="2:7" ht="12.75">
      <c r="B484" s="61">
        <f t="shared" si="55"/>
      </c>
      <c r="C484" s="62">
        <f t="shared" si="56"/>
      </c>
      <c r="D484" s="63">
        <f t="shared" si="57"/>
      </c>
      <c r="E484" s="62">
        <f t="shared" si="58"/>
      </c>
      <c r="F484" s="62">
        <f t="shared" si="59"/>
      </c>
      <c r="G484" s="62">
        <f t="shared" si="60"/>
      </c>
    </row>
    <row r="485" spans="2:7" ht="12.75">
      <c r="B485" s="61">
        <f t="shared" si="55"/>
      </c>
      <c r="C485" s="62">
        <f t="shared" si="56"/>
      </c>
      <c r="D485" s="63">
        <f t="shared" si="57"/>
      </c>
      <c r="E485" s="62">
        <f t="shared" si="58"/>
      </c>
      <c r="F485" s="62">
        <f t="shared" si="59"/>
      </c>
      <c r="G485" s="62">
        <f t="shared" si="60"/>
      </c>
    </row>
    <row r="486" spans="2:7" ht="12.75">
      <c r="B486" s="61">
        <f t="shared" si="55"/>
      </c>
      <c r="C486" s="62">
        <f t="shared" si="56"/>
      </c>
      <c r="D486" s="63">
        <f t="shared" si="57"/>
      </c>
      <c r="E486" s="62">
        <f t="shared" si="58"/>
      </c>
      <c r="F486" s="62">
        <f t="shared" si="59"/>
      </c>
      <c r="G486" s="62">
        <f t="shared" si="60"/>
      </c>
    </row>
    <row r="487" spans="2:7" ht="12.75">
      <c r="B487" s="61">
        <f t="shared" si="55"/>
      </c>
      <c r="C487" s="62">
        <f t="shared" si="56"/>
      </c>
      <c r="D487" s="63">
        <f t="shared" si="57"/>
      </c>
      <c r="E487" s="62">
        <f t="shared" si="58"/>
      </c>
      <c r="F487" s="62">
        <f t="shared" si="59"/>
      </c>
      <c r="G487" s="62">
        <f t="shared" si="60"/>
      </c>
    </row>
    <row r="488" spans="2:7" ht="12.75">
      <c r="B488" s="61">
        <f t="shared" si="55"/>
      </c>
      <c r="C488" s="62">
        <f t="shared" si="56"/>
      </c>
      <c r="D488" s="63">
        <f t="shared" si="57"/>
      </c>
      <c r="E488" s="62">
        <f t="shared" si="58"/>
      </c>
      <c r="F488" s="62">
        <f t="shared" si="59"/>
      </c>
      <c r="G488" s="62">
        <f t="shared" si="60"/>
      </c>
    </row>
    <row r="489" spans="2:7" ht="12.75">
      <c r="B489" s="61">
        <f t="shared" si="55"/>
      </c>
      <c r="C489" s="62">
        <f t="shared" si="56"/>
      </c>
      <c r="D489" s="63">
        <f t="shared" si="57"/>
      </c>
      <c r="E489" s="62">
        <f t="shared" si="58"/>
      </c>
      <c r="F489" s="62">
        <f t="shared" si="59"/>
      </c>
      <c r="G489" s="62">
        <f t="shared" si="60"/>
      </c>
    </row>
    <row r="490" spans="2:7" ht="12.75">
      <c r="B490" s="61">
        <f t="shared" si="55"/>
      </c>
      <c r="C490" s="62">
        <f t="shared" si="56"/>
      </c>
      <c r="D490" s="63">
        <f t="shared" si="57"/>
      </c>
      <c r="E490" s="62">
        <f t="shared" si="58"/>
      </c>
      <c r="F490" s="62">
        <f t="shared" si="59"/>
      </c>
      <c r="G490" s="62">
        <f t="shared" si="60"/>
      </c>
    </row>
    <row r="491" spans="2:7" ht="12.75">
      <c r="B491" s="61">
        <f t="shared" si="55"/>
      </c>
      <c r="C491" s="62">
        <f t="shared" si="56"/>
      </c>
      <c r="D491" s="63">
        <f t="shared" si="57"/>
      </c>
      <c r="E491" s="62">
        <f t="shared" si="58"/>
      </c>
      <c r="F491" s="62">
        <f t="shared" si="59"/>
      </c>
      <c r="G491" s="62">
        <f t="shared" si="60"/>
      </c>
    </row>
    <row r="492" spans="2:7" ht="12.75">
      <c r="B492" s="61">
        <f t="shared" si="55"/>
      </c>
      <c r="C492" s="62">
        <f t="shared" si="56"/>
      </c>
      <c r="D492" s="63">
        <f t="shared" si="57"/>
      </c>
      <c r="E492" s="62">
        <f t="shared" si="58"/>
      </c>
      <c r="F492" s="62">
        <f t="shared" si="59"/>
      </c>
      <c r="G492" s="62">
        <f t="shared" si="60"/>
      </c>
    </row>
    <row r="493" spans="2:7" ht="12.75">
      <c r="B493" s="61">
        <f t="shared" si="55"/>
      </c>
      <c r="C493" s="62">
        <f t="shared" si="56"/>
      </c>
      <c r="D493" s="63">
        <f t="shared" si="57"/>
      </c>
      <c r="E493" s="62">
        <f t="shared" si="58"/>
      </c>
      <c r="F493" s="62">
        <f t="shared" si="59"/>
      </c>
      <c r="G493" s="62">
        <f t="shared" si="60"/>
      </c>
    </row>
    <row r="494" spans="2:7" ht="12.75">
      <c r="B494" s="61">
        <f t="shared" si="55"/>
      </c>
      <c r="C494" s="62">
        <f t="shared" si="56"/>
      </c>
      <c r="D494" s="63">
        <f t="shared" si="57"/>
      </c>
      <c r="E494" s="62">
        <f t="shared" si="58"/>
      </c>
      <c r="F494" s="62">
        <f t="shared" si="59"/>
      </c>
      <c r="G494" s="62">
        <f t="shared" si="60"/>
      </c>
    </row>
    <row r="495" spans="2:7" ht="12.75">
      <c r="B495" s="61">
        <f t="shared" si="55"/>
      </c>
      <c r="C495" s="62">
        <f t="shared" si="56"/>
      </c>
      <c r="D495" s="63">
        <f t="shared" si="57"/>
      </c>
      <c r="E495" s="62">
        <f t="shared" si="58"/>
      </c>
      <c r="F495" s="62">
        <f t="shared" si="59"/>
      </c>
      <c r="G495" s="62">
        <f t="shared" si="60"/>
      </c>
    </row>
  </sheetData>
  <sheetProtection sheet="1"/>
  <mergeCells count="22">
    <mergeCell ref="O3:X3"/>
    <mergeCell ref="M3:M4"/>
    <mergeCell ref="G3:J3"/>
    <mergeCell ref="G2:J2"/>
    <mergeCell ref="G4:J4"/>
    <mergeCell ref="I26:J26"/>
    <mergeCell ref="B8:C8"/>
    <mergeCell ref="I29:K29"/>
    <mergeCell ref="J9:K9"/>
    <mergeCell ref="B7:C7"/>
    <mergeCell ref="F6:H6"/>
    <mergeCell ref="I22:J22"/>
    <mergeCell ref="I24:J24"/>
    <mergeCell ref="I25:J25"/>
    <mergeCell ref="B1:H1"/>
    <mergeCell ref="N5:N13"/>
    <mergeCell ref="B3:C3"/>
    <mergeCell ref="B4:C4"/>
    <mergeCell ref="B5:C5"/>
    <mergeCell ref="B6:C6"/>
    <mergeCell ref="J10:K10"/>
    <mergeCell ref="F7:H7"/>
  </mergeCells>
  <conditionalFormatting sqref="B13:G495">
    <cfRule type="cellIs" priority="2" dxfId="1" operator="between" stopIfTrue="1">
      <formula>0.001</formula>
      <formula>5000000</formula>
    </cfRule>
  </conditionalFormatting>
  <printOptions/>
  <pageMargins left="0.17" right="0.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Amortización Prestamo</dc:title>
  <dc:subject>interés fijo</dc:subject>
  <dc:creator>Andrés</dc:creator>
  <cp:keywords>Excel gratis</cp:keywords>
  <dc:description/>
  <cp:lastModifiedBy>Andrés</cp:lastModifiedBy>
  <cp:lastPrinted>2012-02-02T15:42:20Z</cp:lastPrinted>
  <dcterms:created xsi:type="dcterms:W3CDTF">2012-01-28T21:13:43Z</dcterms:created>
  <dcterms:modified xsi:type="dcterms:W3CDTF">2018-02-24T08:53:52Z</dcterms:modified>
  <cp:category/>
  <cp:version/>
  <cp:contentType/>
  <cp:contentStatus/>
</cp:coreProperties>
</file>